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wdp" ContentType="image/vnd.ms-photo"/>
  <Default Extension="vml" ContentType="application/vnd.openxmlformats-officedocument.vmlDrawing"/>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hris\Documents\OneDrive - CMD Design Ltd\Current\CMD Current jobs back-up\Kitchen files\"/>
    </mc:Choice>
  </mc:AlternateContent>
  <bookViews>
    <workbookView xWindow="0" yWindow="0" windowWidth="24240" windowHeight="12435"/>
  </bookViews>
  <sheets>
    <sheet name="Fact-find &amp; budget builder" sheetId="1" r:id="rId1"/>
  </sheets>
  <definedNames>
    <definedName name="_xlnm.Print_Area" localSheetId="0">'Fact-find &amp; budget builder'!$A$1:$N$386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285" i="1" l="1"/>
  <c r="E117" i="1" l="1"/>
  <c r="E116" i="1"/>
  <c r="E115" i="1"/>
  <c r="E114" i="1"/>
  <c r="B117" i="1"/>
  <c r="B116" i="1"/>
  <c r="B115" i="1"/>
  <c r="B114" i="1"/>
  <c r="L359" i="1" l="1"/>
  <c r="L358" i="1"/>
  <c r="F358" i="1"/>
  <c r="L355" i="1"/>
  <c r="F355" i="1"/>
  <c r="L352" i="1"/>
  <c r="F352" i="1"/>
  <c r="C32" i="1" l="1"/>
  <c r="F32" i="1"/>
  <c r="I32" i="1"/>
  <c r="L32" i="1"/>
  <c r="C43" i="1"/>
  <c r="F43" i="1"/>
  <c r="I43" i="1"/>
  <c r="L43" i="1"/>
  <c r="C58" i="1"/>
  <c r="F58" i="1"/>
  <c r="I58" i="1"/>
  <c r="L58" i="1"/>
  <c r="C77" i="1"/>
  <c r="F77" i="1"/>
  <c r="I77" i="1"/>
  <c r="L77" i="1"/>
  <c r="C94" i="1"/>
  <c r="F94" i="1"/>
  <c r="I94" i="1"/>
  <c r="L94" i="1"/>
  <c r="C95" i="1"/>
  <c r="F95" i="1"/>
  <c r="I95" i="1"/>
  <c r="L95" i="1"/>
  <c r="C96" i="1"/>
  <c r="F96" i="1"/>
  <c r="I96" i="1"/>
  <c r="L96" i="1"/>
  <c r="C97" i="1"/>
  <c r="F97" i="1"/>
  <c r="I97" i="1"/>
  <c r="L97" i="1"/>
  <c r="C98" i="1"/>
  <c r="F98" i="1"/>
  <c r="I98" i="1"/>
  <c r="L98" i="1"/>
  <c r="C127" i="1"/>
  <c r="F127" i="1"/>
  <c r="I127" i="1"/>
  <c r="L127" i="1"/>
  <c r="C144" i="1"/>
  <c r="F144" i="1"/>
  <c r="I144" i="1"/>
  <c r="L144" i="1"/>
  <c r="C157" i="1"/>
  <c r="F157" i="1"/>
  <c r="I157" i="1"/>
  <c r="L157" i="1"/>
  <c r="F184" i="1"/>
  <c r="I184" i="1"/>
  <c r="L184" i="1"/>
  <c r="F195" i="1"/>
  <c r="I195" i="1"/>
  <c r="L195" i="1"/>
  <c r="F206" i="1"/>
  <c r="I206" i="1"/>
  <c r="L206" i="1"/>
  <c r="F217" i="1"/>
  <c r="I217" i="1"/>
  <c r="L217" i="1"/>
  <c r="F233" i="1"/>
  <c r="I233" i="1"/>
  <c r="L233" i="1"/>
  <c r="L241" i="1"/>
  <c r="F244" i="1"/>
  <c r="I244" i="1"/>
  <c r="L244" i="1"/>
  <c r="F255" i="1"/>
  <c r="I255" i="1"/>
  <c r="L255" i="1"/>
  <c r="F266" i="1"/>
  <c r="I266" i="1"/>
  <c r="L266" i="1"/>
  <c r="F277" i="1"/>
  <c r="I277" i="1"/>
  <c r="L277" i="1"/>
  <c r="F291" i="1"/>
  <c r="I291" i="1"/>
  <c r="L291" i="1"/>
  <c r="F302" i="1"/>
  <c r="I302" i="1"/>
  <c r="L302" i="1"/>
  <c r="F313" i="1"/>
  <c r="I313" i="1"/>
  <c r="L313" i="1"/>
  <c r="F324" i="1"/>
  <c r="I324" i="1"/>
  <c r="L324" i="1"/>
  <c r="C99" i="1" l="1"/>
  <c r="C102" i="1" s="1"/>
  <c r="F99" i="1"/>
  <c r="F100" i="1" s="1"/>
  <c r="O144" i="1"/>
  <c r="O206" i="1"/>
  <c r="L99" i="1"/>
  <c r="L103" i="1" s="1"/>
  <c r="O277" i="1"/>
  <c r="O217" i="1"/>
  <c r="I99" i="1"/>
  <c r="I102" i="1" s="1"/>
  <c r="O291" i="1"/>
  <c r="O244" i="1"/>
  <c r="O58" i="1"/>
  <c r="K70" i="1" s="1"/>
  <c r="O59" i="1" s="1"/>
  <c r="O60" i="1" s="1"/>
  <c r="O77" i="1"/>
  <c r="O233" i="1"/>
  <c r="O313" i="1"/>
  <c r="O255" i="1"/>
  <c r="O184" i="1"/>
  <c r="O157" i="1"/>
  <c r="O302" i="1"/>
  <c r="O195" i="1"/>
  <c r="O324" i="1"/>
  <c r="O266" i="1"/>
  <c r="O127" i="1"/>
  <c r="J84" i="1" l="1"/>
  <c r="C2" i="1" s="1"/>
  <c r="H341" i="1" s="1"/>
  <c r="C100" i="1"/>
  <c r="C103" i="1"/>
  <c r="C101" i="1"/>
  <c r="F101" i="1"/>
  <c r="F102" i="1"/>
  <c r="F103" i="1"/>
  <c r="I100" i="1"/>
  <c r="I103" i="1"/>
  <c r="J171" i="1"/>
  <c r="C4" i="1" s="1"/>
  <c r="H343" i="1" s="1"/>
  <c r="L100" i="1"/>
  <c r="L101" i="1"/>
  <c r="L102" i="1"/>
  <c r="I101" i="1"/>
  <c r="J335" i="1"/>
  <c r="C5" i="1" s="1"/>
  <c r="H344" i="1" s="1"/>
  <c r="B104" i="1" l="1"/>
  <c r="E104" i="1"/>
  <c r="H104" i="1"/>
  <c r="K104" i="1"/>
  <c r="J120" i="1" l="1"/>
  <c r="C3" i="1" s="1"/>
  <c r="C6" i="1" s="1"/>
  <c r="H342" i="1" l="1"/>
  <c r="H346" i="1" s="1"/>
</calcChain>
</file>

<file path=xl/sharedStrings.xml><?xml version="1.0" encoding="utf-8"?>
<sst xmlns="http://schemas.openxmlformats.org/spreadsheetml/2006/main" count="350" uniqueCount="263">
  <si>
    <t>Guideline cost:</t>
  </si>
  <si>
    <t>These appliances make a fantastic statement piece for a kitchen (if you have the space), as their capacities are vast &amp; many come with water &amp; ice dispensers as standard. They can also be "semi-housed" in between tall units (listed prices inc. delivery charge)</t>
  </si>
  <si>
    <t>Fridge-Freezers-U.S</t>
  </si>
  <si>
    <t>Frost-free, A+++ rated, 242L/101L capacity, 2.4" display, 2.0m high</t>
  </si>
  <si>
    <t>Lo-Frost, A++ rated, 250L/94L capacity, 2.0m high, st.steel effect doors</t>
  </si>
  <si>
    <t>Frost-free,  A++rated, 189L/129L capacity, 1.9m high, st.steel doors</t>
  </si>
  <si>
    <t>Choosing a free-standing F/F instead of a built-in model will save on average £400-£500 by not having a housing or to pay someone to assemble / fit it, but there are plenty of attractive, high-capacity units avilable with a host of features</t>
  </si>
  <si>
    <t>Leibherr CBNEF4815</t>
  </si>
  <si>
    <t>Bosch KGV39VL31G</t>
  </si>
  <si>
    <t>Blomberg KGM9681X</t>
  </si>
  <si>
    <t>Fridge-Freezers-F/S</t>
  </si>
  <si>
    <t>Integrated fridge freezers create a sleek modern look with appliances hidden from view. Avilable in 50:50 split &amp; 70:30 split models, there's plenty of choice. Some higher spec models come with frost-free freezers too, though remember there's the additional cost of the cabinetry housing to consider too</t>
  </si>
  <si>
    <t>Fridge-Freezers -int</t>
  </si>
  <si>
    <t>Free-standing, A+++ energy rated, time delay, 9kg load, very quiet</t>
  </si>
  <si>
    <t>Free-standing, 12 programmes, B energy rated,  7kg load, 66dB</t>
  </si>
  <si>
    <t>Integrated, 6kg load, vented, 2 heat settings, 62dB, reversable door option</t>
  </si>
  <si>
    <t>Miele TKR850WP</t>
  </si>
  <si>
    <t>Hotpoint</t>
  </si>
  <si>
    <t>White Knight C43AW</t>
  </si>
  <si>
    <t>Tumble-dryers</t>
  </si>
  <si>
    <r>
      <t xml:space="preserve">4: Appliances </t>
    </r>
    <r>
      <rPr>
        <i/>
        <sz val="12"/>
        <color theme="0"/>
        <rFont val="Arial"/>
        <family val="2"/>
      </rPr>
      <t xml:space="preserve">(continued) </t>
    </r>
  </si>
  <si>
    <t>Integrated, 16 progs, energy rated A/B, time delay, 7kg wash / 5kg dry capacity</t>
  </si>
  <si>
    <t>Integrated, energy rated AAA (wash), time delay, 7kg wash / 5kg dry capacity</t>
  </si>
  <si>
    <t xml:space="preserve">Often useful for conveinence, or in flats where drying outside is not an option,washer dryers are very popular, although the drying performance is usually not as good as would normally be found on a separate tumble-dryer </t>
  </si>
  <si>
    <t>Washer-dryers:</t>
  </si>
  <si>
    <t>Integrated 8kg load , 1400 spin speed, very quiet, time delay, A+++ rated</t>
  </si>
  <si>
    <t>Integrated 7kg load W/M, with 1200 spin speed &amp; 18 programs, A++ rated, 74dB</t>
  </si>
  <si>
    <t>Integrated 6kg load W/M, with 1200 spin speed &amp; 15 programs</t>
  </si>
  <si>
    <t>As per above, it's always worth getting a good quality washing machine due to the high number of moving parts. There's also varying levels of noise, load capacity, wash performance, energy rating and spin speed to consider too.</t>
  </si>
  <si>
    <t>Neff W543BXOGB</t>
  </si>
  <si>
    <t>Whirlpool AWOA7123</t>
  </si>
  <si>
    <t>Essentials BYWR1206</t>
  </si>
  <si>
    <t>Washing machines:</t>
  </si>
  <si>
    <t>60cm 49dB int. D/W, 6 programmes,13 place settings, A+ energy rating</t>
  </si>
  <si>
    <t>60cm integrated D/W, 5 programmes,time delay, AAA energy rated</t>
  </si>
  <si>
    <t>Due to the high no. of moving parts in dishwashers, this is somewhere where we'd recommend quality over cost (as nobody wants a flooded kitchen!). Varying noise levels, no. of cleaning programs, durability etc…</t>
  </si>
  <si>
    <t>Dishwashers</t>
  </si>
  <si>
    <t>Compact  6-function ciroctherm oven with 1000W microwave, 2.5" colour disp.</t>
  </si>
  <si>
    <t>Compact 40L 7 power level 900W micrwaove with grill, white LED display, defrost</t>
  </si>
  <si>
    <t>Compact 35L 1000W micrwaove with 1650W grill, blue LED display</t>
  </si>
  <si>
    <t>Built in m/waves can free-up worktop space &amp; can be either located in tall housings (with a single oven), or in a wall cabinet (smaller units). Combination units can also offer a full range of cooking programmes, but come at a price.</t>
  </si>
  <si>
    <t>Neff C17MR02N0B</t>
  </si>
  <si>
    <t>Whirlpool AMW834IXL</t>
  </si>
  <si>
    <t>Microwaves</t>
  </si>
  <si>
    <t>Hi-spec options</t>
  </si>
  <si>
    <t>Mid-range options</t>
  </si>
  <si>
    <t>Budget options</t>
  </si>
  <si>
    <t>60cm contemporary styled cooker hood with glass trim, energy rated C, 71dB</t>
  </si>
  <si>
    <t>60cm contemporary styled cooker hood with glass trim, energy rated E, 61dB</t>
  </si>
  <si>
    <r>
      <t>These can be ducted, or recirculating models - if not on an external wall (the grease filter cassettes can be cleaned in the diashwasher). We recommend at least 500m</t>
    </r>
    <r>
      <rPr>
        <i/>
        <vertAlign val="superscript"/>
        <sz val="8"/>
        <color theme="0"/>
        <rFont val="Arial"/>
        <family val="2"/>
      </rPr>
      <t>3</t>
    </r>
    <r>
      <rPr>
        <i/>
        <sz val="8"/>
        <color theme="0"/>
        <rFont val="Arial"/>
        <family val="2"/>
      </rPr>
      <t xml:space="preserve"> /hr extraction rate for optimum performance</t>
    </r>
  </si>
  <si>
    <t>Neff I89DK62N0B</t>
  </si>
  <si>
    <t>Whirlpool AKR030IX</t>
  </si>
  <si>
    <t>Essentials BWT6.3GL</t>
  </si>
  <si>
    <t>Cooker hoods:</t>
  </si>
  <si>
    <t>4 ring hob with auto-ignition, flame failure &amp; cast iron pan supports</t>
  </si>
  <si>
    <t>Hobs vary in size, style and price, as we can do models with gas, ceramic &amp; induction cooking, in 4, 5 &amp; 6 range models, on either stainless steel, ceramic or black glass bases.</t>
  </si>
  <si>
    <t>Hobs:</t>
  </si>
  <si>
    <t>Dual fuel, 90cm heavy duty range cooker with 2 ovens + grill</t>
  </si>
  <si>
    <t>Dual fuel, 90cm range cooker with two ovens &amp; separate grill</t>
  </si>
  <si>
    <t>Range cookers provide a fantastic central focal point to your kitchen, and are avilable in a choice of modern or traditional designs. They can prove particularly cost-effective if you are having solid worktops too (ie: granite / qtz)</t>
  </si>
  <si>
    <t>Falcon F900DX</t>
  </si>
  <si>
    <t>R-master Toledo90</t>
  </si>
  <si>
    <t>Belling CC90DFT/GP</t>
  </si>
  <si>
    <t>Range cookers:</t>
  </si>
  <si>
    <t>Mulit-function, 6 program, circotherm double oven, A/A energy rated</t>
  </si>
  <si>
    <t>Multi-function, 9 program double oven &amp; grill, 70/39L capacity, A/A energy rated</t>
  </si>
  <si>
    <t>Multi-function, 7/3 program double oven &amp; grill, 56/32L capacity, A/A energy rated</t>
  </si>
  <si>
    <t>These particular models shown offer great cooking flexibility &amp; are all designed for high-level cooking, which is ideal in terms of child safety. Low level models are also avilable, but these have much smaller oven capacities.</t>
  </si>
  <si>
    <t>Ovens (double):</t>
  </si>
  <si>
    <t>12 cooking programs, pyrolitic (self cleaning), slide &amp; hide door, colour display</t>
  </si>
  <si>
    <t>8 programmes, pyrolitic (self cleaning), 73L capacity, touch control</t>
  </si>
  <si>
    <t>Multi-function, 7 program, 73L capacity, A energy rating, touch control</t>
  </si>
  <si>
    <t>These ovens can be installed "built-in" at high level, or "built-under" beneath worktop height (usually under a hob). They can also be combined with microwaves at high-level to a hi-spec cooking solution.</t>
  </si>
  <si>
    <t>Neff B57CR22N0B</t>
  </si>
  <si>
    <t>Ovens (single):</t>
  </si>
  <si>
    <t>High-spec options</t>
  </si>
  <si>
    <r>
      <t>7: Appliances:</t>
    </r>
    <r>
      <rPr>
        <i/>
        <sz val="12"/>
        <color theme="0"/>
        <rFont val="Arial"/>
        <family val="2"/>
      </rPr>
      <t xml:space="preserve"> </t>
    </r>
    <r>
      <rPr>
        <i/>
        <sz val="9"/>
        <color theme="0"/>
        <rFont val="Arial"/>
        <family val="2"/>
      </rPr>
      <t>We've listed three options for each type of appliance, please specify which option suits your needs:</t>
    </r>
  </si>
  <si>
    <t>Based on the information you've provided by ticking the boxes above regarding sinks, taps &amp; accesories, we can formultate an approximate kitchen extras budget of:</t>
  </si>
  <si>
    <t>Additional options &amp; accessories are avialble, these are just designed to give you some ideas of the approximate costs</t>
  </si>
  <si>
    <t>Approx. cost:</t>
  </si>
  <si>
    <r>
      <rPr>
        <b/>
        <i/>
        <sz val="8"/>
        <color rgb="FF00B0F0"/>
        <rFont val="Arial"/>
        <family val="2"/>
      </rPr>
      <t>Grey glass backsplash, Banstead, Surrey.</t>
    </r>
    <r>
      <rPr>
        <i/>
        <sz val="8"/>
        <color theme="0"/>
        <rFont val="Arial"/>
        <family val="2"/>
      </rPr>
      <t xml:space="preserve">
If you're looking at sleek kitchens with no wall tiling, then these are highly recommendable behind hobs or sinks. Available in multiple colours, styles &amp; sizes.
</t>
    </r>
  </si>
  <si>
    <r>
      <rPr>
        <b/>
        <i/>
        <sz val="8"/>
        <color rgb="FF00B0F0"/>
        <rFont val="Arial"/>
        <family val="2"/>
      </rPr>
      <t>Examples of pull-out larder installtions</t>
    </r>
    <r>
      <rPr>
        <i/>
        <sz val="8"/>
        <color theme="0"/>
        <rFont val="Arial"/>
        <family val="2"/>
      </rPr>
      <t xml:space="preserve">
Various options &amp; styles avilable, which allow easier access to items at the back of your larders, although they do add significant cost compared to standard adjustable larder shelves.</t>
    </r>
  </si>
  <si>
    <r>
      <rPr>
        <b/>
        <i/>
        <sz val="8"/>
        <color rgb="FF00B0F0"/>
        <rFont val="Arial"/>
        <family val="2"/>
      </rPr>
      <t>Chrome spice rail, Chessington, Surrey</t>
    </r>
    <r>
      <rPr>
        <i/>
        <sz val="8"/>
        <color theme="0"/>
        <rFont val="Arial"/>
        <family val="2"/>
      </rPr>
      <t xml:space="preserve">
Notes: Useful for keeping all herbs, oils &amp; spices nearby and easily accessable, especially if cooking on an island where wall cabeintry isn't as readily accessable.
</t>
    </r>
  </si>
  <si>
    <t>Glass backsplash</t>
  </si>
  <si>
    <t>Under-unit lighting</t>
  </si>
  <si>
    <t>Larder pull-outs</t>
  </si>
  <si>
    <t>Pull out spice rails</t>
  </si>
  <si>
    <t>Approx. cost (per corner):</t>
  </si>
  <si>
    <t>Approx. upgrade cost:</t>
  </si>
  <si>
    <r>
      <rPr>
        <b/>
        <i/>
        <sz val="8"/>
        <color rgb="FF00B0F0"/>
        <rFont val="Arial"/>
        <family val="2"/>
      </rPr>
      <t>Pull-out bin-sorter unit, Epsom, Surrey.</t>
    </r>
    <r>
      <rPr>
        <i/>
        <sz val="8"/>
        <color theme="0"/>
        <rFont val="Arial"/>
        <family val="2"/>
      </rPr>
      <t xml:space="preserve">
These help keep your kitchen lines looking sleek by hiding free-standing plastic bins from display. They can also save you having to sort through the contents of these bins for recycling.
</t>
    </r>
  </si>
  <si>
    <r>
      <rPr>
        <b/>
        <i/>
        <sz val="8"/>
        <color rgb="FF00B0F0"/>
        <rFont val="Arial"/>
        <family val="2"/>
      </rPr>
      <t>Chrome "magic corner", Woking, Surrey.</t>
    </r>
    <r>
      <rPr>
        <i/>
        <sz val="8"/>
        <color theme="0"/>
        <rFont val="Arial"/>
        <family val="2"/>
      </rPr>
      <t xml:space="preserve">
Chrome pull-out mechanisms can help make the most of awkward spaces more accessable, and can come in a varity of styles / formats, although they can an be expensive solution.
</t>
    </r>
  </si>
  <si>
    <r>
      <rPr>
        <b/>
        <i/>
        <sz val="8"/>
        <color rgb="FF00B0F0"/>
        <rFont val="Arial"/>
        <family val="2"/>
      </rPr>
      <t>Waste disposal, Richmond, Surrey.</t>
    </r>
    <r>
      <rPr>
        <i/>
        <sz val="8"/>
        <color theme="0"/>
        <rFont val="Arial"/>
        <family val="2"/>
      </rPr>
      <t xml:space="preserve">
Various options avilable, usually coming with a chrome air-switch on worktop (see boiler tap photo, left), meaning that virtually ALL food waste goes down your drains, meaning no more unpleasant bin odours.</t>
    </r>
  </si>
  <si>
    <r>
      <rPr>
        <b/>
        <i/>
        <sz val="8"/>
        <color rgb="FF00B0F0"/>
        <rFont val="Arial"/>
        <family val="2"/>
      </rPr>
      <t>Boiler mixer-tap, Chessington, Surrey</t>
    </r>
    <r>
      <rPr>
        <i/>
        <sz val="8"/>
        <color theme="0"/>
        <rFont val="Arial"/>
        <family val="2"/>
      </rPr>
      <t xml:space="preserve">
Stores boiling filtered water in cabinister under sink (see WDU photo, right), meaning no more waiting around for the kettle / suacepan to boil.
</t>
    </r>
  </si>
  <si>
    <t>Pull out bin sorter</t>
  </si>
  <si>
    <t>Corner pull-out unit</t>
  </si>
  <si>
    <t>Waste disposal unit</t>
  </si>
  <si>
    <t>Boiler-tap upgrade</t>
  </si>
  <si>
    <t>(please  tick the appropriate box – this will help ensure we bring appropriate samples with us)</t>
  </si>
  <si>
    <r>
      <t>6: Accessories &amp; extras:</t>
    </r>
    <r>
      <rPr>
        <i/>
        <sz val="12"/>
        <color theme="0"/>
        <rFont val="Arial"/>
        <family val="2"/>
      </rPr>
      <t xml:space="preserve"> </t>
    </r>
    <r>
      <rPr>
        <i/>
        <sz val="9"/>
        <color theme="0"/>
        <rFont val="Arial"/>
        <family val="2"/>
      </rPr>
      <t>What kind of option(s) you’re ideally looking for:</t>
    </r>
  </si>
  <si>
    <t>(for sink &amp; tap)</t>
  </si>
  <si>
    <t>(for sink, tap &amp; granite shelf)</t>
  </si>
  <si>
    <r>
      <rPr>
        <b/>
        <i/>
        <sz val="8"/>
        <color rgb="FF00B0F0"/>
        <rFont val="Arial"/>
        <family val="2"/>
      </rPr>
      <t>Undermounted 1.5 bowl sink, Walton, Surrey</t>
    </r>
    <r>
      <rPr>
        <i/>
        <sz val="8"/>
        <color theme="0"/>
        <rFont val="Arial"/>
        <family val="2"/>
      </rPr>
      <t xml:space="preserve">
Notes: Creates a sleek look by "hiding" sink below worktop, but limited drainer space &amp; drainer grooves push up worktop costs.</t>
    </r>
    <r>
      <rPr>
        <i/>
        <sz val="8"/>
        <color theme="0"/>
        <rFont val="Arial"/>
        <family val="2"/>
      </rPr>
      <t xml:space="preserve">
</t>
    </r>
  </si>
  <si>
    <r>
      <rPr>
        <b/>
        <i/>
        <sz val="8"/>
        <color rgb="FF00B0F0"/>
        <rFont val="Arial"/>
        <family val="2"/>
      </rPr>
      <t>Ceramic belfast double sinks, Mortlake,  Surrey</t>
    </r>
    <r>
      <rPr>
        <i/>
        <sz val="8"/>
        <color theme="0"/>
        <rFont val="Arial"/>
        <family val="2"/>
      </rPr>
      <t xml:space="preserve">
Notes: Classic styling, large bowl capacities, but water run-off down front of sink can lead to water ingress into cupb'd doors. </t>
    </r>
    <r>
      <rPr>
        <i/>
        <sz val="8"/>
        <color theme="0"/>
        <rFont val="Arial"/>
        <family val="2"/>
      </rPr>
      <t xml:space="preserve">
</t>
    </r>
  </si>
  <si>
    <r>
      <rPr>
        <b/>
        <i/>
        <sz val="8"/>
        <color rgb="FF00B0F0"/>
        <rFont val="Arial"/>
        <family val="2"/>
      </rPr>
      <t>Stainless steel inset sink, Epsom, Surrey</t>
    </r>
    <r>
      <rPr>
        <i/>
        <sz val="8"/>
        <color theme="0"/>
        <rFont val="Arial"/>
        <family val="2"/>
      </rPr>
      <t xml:space="preserve">
Notes: Very popular, but cheaper models can tend to allow taps to "flex", which can lead to water ingress into laminate worktops</t>
    </r>
    <r>
      <rPr>
        <i/>
        <sz val="8"/>
        <color theme="0"/>
        <rFont val="Arial"/>
        <family val="2"/>
      </rPr>
      <t xml:space="preserve">
</t>
    </r>
  </si>
  <si>
    <t>Undermounted sink</t>
  </si>
  <si>
    <t>Ceramic butler sink</t>
  </si>
  <si>
    <t>Composite sink</t>
  </si>
  <si>
    <t>Inset St.steel sink</t>
  </si>
  <si>
    <t>* denotes sinks suitable for solid worksurfaces only</t>
  </si>
  <si>
    <t>(please  tick the appropriate box – this will help ensure we bring appropriate brochures with us)</t>
  </si>
  <si>
    <r>
      <t>5: Sinks &amp; taps:</t>
    </r>
    <r>
      <rPr>
        <i/>
        <sz val="12"/>
        <color theme="0"/>
        <rFont val="Arial"/>
        <family val="2"/>
      </rPr>
      <t xml:space="preserve"> </t>
    </r>
    <r>
      <rPr>
        <i/>
        <sz val="9"/>
        <color theme="0"/>
        <rFont val="Arial"/>
        <family val="2"/>
      </rPr>
      <t>What specify what kind of sink style you’re ideally looking for:</t>
    </r>
  </si>
  <si>
    <t>Based on the information you've provided above regarding worktop types and kitchen sizes, we can formultate an approximate kitchen worktop budget of:</t>
  </si>
  <si>
    <t xml:space="preserve">* Note that the above costs are intended as an indicative mid-range guide only, as these costs will vary depending on the exact material selection you make (for example, granite &amp; quartz costs can vary from £200 to £750 per square metre).
** Note that granite &amp; quartz are “made to measure” products that require templating &amp; fitting.
*** All options also include approximate costs for 100mm upstands which not only look sleek and contemporary, but also remove the need for any wall-tiling (as the walls will most likely require plastering anyway), thus saving you money – although these are purely optional.
</t>
  </si>
  <si>
    <r>
      <rPr>
        <b/>
        <i/>
        <sz val="8"/>
        <color rgb="FF00B0F0"/>
        <rFont val="Arial"/>
        <family val="2"/>
      </rPr>
      <t>Silestone Quartz sparkled worktops with U/mount sink, Hillingdon</t>
    </r>
    <r>
      <rPr>
        <i/>
        <sz val="8"/>
        <color theme="0"/>
        <rFont val="Arial"/>
        <family val="2"/>
      </rPr>
      <t xml:space="preserve">
Notes: Like granite, it has good heat &amp; scratch resistance, and though not as rich in colour as granite, it does have the advantage of being non-porous (so it’s good for light colours). Prices inc. £650 for templating &amp; fitting
</t>
    </r>
  </si>
  <si>
    <r>
      <rPr>
        <b/>
        <i/>
        <sz val="8"/>
        <color rgb="FF00B0F0"/>
        <rFont val="Arial"/>
        <family val="2"/>
      </rPr>
      <t>Solid granite tops with under-mount sink,
Esher, Surrey</t>
    </r>
    <r>
      <rPr>
        <i/>
        <sz val="8"/>
        <color theme="0"/>
        <rFont val="Arial"/>
        <family val="2"/>
      </rPr>
      <t xml:space="preserve">
Notes: Hard-wearing, with good scratch &amp; heat resistance, it comes with a richness of colours &amp; textures, although is slightly porous (so not ideally suited for lighter colours). Prices inc. £650 for templating &amp; fitting
</t>
    </r>
  </si>
  <si>
    <t>v. lg cost</t>
  </si>
  <si>
    <t>lg cost</t>
  </si>
  <si>
    <t>med cost</t>
  </si>
  <si>
    <t>sml cost</t>
  </si>
  <si>
    <t>size confirmer</t>
  </si>
  <si>
    <t>v lg</t>
  </si>
  <si>
    <t>lg</t>
  </si>
  <si>
    <t>med</t>
  </si>
  <si>
    <t>sm</t>
  </si>
  <si>
    <t>Quartz</t>
  </si>
  <si>
    <t>Granite</t>
  </si>
  <si>
    <t>Synthetic tops</t>
  </si>
  <si>
    <t>Laminate</t>
  </si>
  <si>
    <t>(please  tick the appropriate box that may be of interest to you – this will help ensure we bring appropriate samples with us)</t>
  </si>
  <si>
    <r>
      <t>4: Kitchen Worktops:</t>
    </r>
    <r>
      <rPr>
        <i/>
        <sz val="12"/>
        <color theme="0"/>
        <rFont val="Arial"/>
        <family val="2"/>
      </rPr>
      <t xml:space="preserve"> </t>
    </r>
    <r>
      <rPr>
        <i/>
        <sz val="9"/>
        <color theme="0"/>
        <rFont val="Arial"/>
        <family val="2"/>
      </rPr>
      <t>What kind of worktop(s) you’re ideally looking for:</t>
    </r>
  </si>
  <si>
    <t>Note that the figure above is only intended as an approximate guideline, and by entering in these figures you are by no means being expected to spend this kind of ammount -  it's just to help you build up an approximate budget for your kitchen</t>
  </si>
  <si>
    <r>
      <t xml:space="preserve">Likely lifespan:
Up to 25 years
</t>
    </r>
    <r>
      <rPr>
        <b/>
        <i/>
        <sz val="8"/>
        <color theme="0"/>
        <rFont val="Arial"/>
        <family val="2"/>
      </rPr>
      <t>Approx cost per cabinet:</t>
    </r>
  </si>
  <si>
    <r>
      <t xml:space="preserve">Likely lifespan:
Up to 18 years
</t>
    </r>
    <r>
      <rPr>
        <b/>
        <i/>
        <sz val="8"/>
        <color theme="0"/>
        <rFont val="Arial"/>
        <family val="2"/>
      </rPr>
      <t>Approx cost per cabinet:</t>
    </r>
  </si>
  <si>
    <t>Solid wood carcasses and doors, hand painted to your choice of finish, bespoke, hand made to order and totally unique. Made to measure, dovetail joints, extremely heavy duty, usually more traditional in style</t>
  </si>
  <si>
    <t>Co-ordinated 18mm carcasses, soft-close mechanisms, sealed carcasses, option of solid wood doors (with solid / veneered plinths / cornices etc). Handle-less &amp; acrylic door options, usually ready-carcassed</t>
  </si>
  <si>
    <r>
      <t xml:space="preserve">White 18mm carcasses, mostly laminated doors, solid wood options available, although without solid cornices / plinths to match (laminated). Soft close mechanisms in some ranges, often vacuum formed laminated doors
</t>
    </r>
    <r>
      <rPr>
        <b/>
        <i/>
        <sz val="8"/>
        <color theme="0"/>
        <rFont val="Arial"/>
        <family val="2"/>
      </rPr>
      <t/>
    </r>
  </si>
  <si>
    <r>
      <t xml:space="preserve">White carcasses (often 15mm), laminated doors, designed for developers looking for a quick sale with minimal investment, but not ideally suited to the rigours of long-term, heavy-duty family use. Low grade chipboard carcasses
</t>
    </r>
    <r>
      <rPr>
        <b/>
        <i/>
        <sz val="8"/>
        <color theme="0"/>
        <rFont val="Arial"/>
        <family val="2"/>
      </rPr>
      <t/>
    </r>
  </si>
  <si>
    <t>Bespoke</t>
  </si>
  <si>
    <t>High-end</t>
  </si>
  <si>
    <t>Mid-range</t>
  </si>
  <si>
    <t>Budget</t>
  </si>
  <si>
    <t>(please  tick the appropriate box – this will help ensure webring the correct quality door samples when we visit)</t>
  </si>
  <si>
    <r>
      <t>3: Cabinetry Quality:</t>
    </r>
    <r>
      <rPr>
        <i/>
        <sz val="12"/>
        <color theme="0"/>
        <rFont val="Arial"/>
        <family val="2"/>
      </rPr>
      <t xml:space="preserve"> </t>
    </r>
    <r>
      <rPr>
        <i/>
        <sz val="9"/>
        <color theme="0"/>
        <rFont val="Arial"/>
        <family val="2"/>
      </rPr>
      <t>We have access to an enormous range of units from a variety of different suppliers, although different cabinets will most likely have varying life-spans, and so it’s worth bearing this in mind when considering what type of kitchen you’re looking for. Which one of the categories listed below most likely suits your requirements?</t>
    </r>
  </si>
  <si>
    <t>Very large shaker style kitchen, Walton</t>
  </si>
  <si>
    <t>Large white high-gloss kitchen, Cobham</t>
  </si>
  <si>
    <t xml:space="preserve">Medium sized shaker ivory kitchen, Liss, Hants.
</t>
  </si>
  <si>
    <t>Small solid oak shaker kitchen, Cobham</t>
  </si>
  <si>
    <t>(over 20 cabinets)</t>
  </si>
  <si>
    <t>(15-20 cabinets)</t>
  </si>
  <si>
    <t>(10-15 cabinets)</t>
  </si>
  <si>
    <t>(up to 10 cabinets)</t>
  </si>
  <si>
    <t>Very large</t>
  </si>
  <si>
    <t>Large</t>
  </si>
  <si>
    <t>Medium</t>
  </si>
  <si>
    <t>Small</t>
  </si>
  <si>
    <t>(please  tick the appropriate box – this will help ensure we have a better idea of the design options available to you)</t>
  </si>
  <si>
    <t>Monochrome handle-less kitchen, Surbiton</t>
  </si>
  <si>
    <t>High gloss handle-less kitchen, Hillingdon</t>
  </si>
  <si>
    <t xml:space="preserve">Traditional solid oak kitchen, Welshpool
</t>
  </si>
  <si>
    <t>J-profile handle-less kitchen, Reigate</t>
  </si>
  <si>
    <t>Monochrome contemporary kitchens</t>
  </si>
  <si>
    <t>Modern handle-less kitchens (gloss)</t>
  </si>
  <si>
    <t>Traditional country oak style kitchens</t>
  </si>
  <si>
    <t>J-profile handle-less painted kitchens (matt)</t>
  </si>
  <si>
    <t>Shaker-style solid oak kitchen, Epsom, Surrey</t>
  </si>
  <si>
    <t>Hand painted shaker kitchen, Woking, Surrey</t>
  </si>
  <si>
    <t xml:space="preserve">Ivory shaker kitchen,
Cobham, Surrey
</t>
  </si>
  <si>
    <t>High gloss oyster kitchen Coulsdon, Surrey</t>
  </si>
  <si>
    <t>Contemporary solid oak shaker style kitchens</t>
  </si>
  <si>
    <t>Modern handle-less kitchens (matt finish)</t>
  </si>
  <si>
    <t>Painted shaker style kitchens</t>
  </si>
  <si>
    <t>Contemporary high gloss kitchens</t>
  </si>
  <si>
    <t>(please  tick the appropriate boxes below – this will help ensure we bring appropriate door style samples with us)</t>
  </si>
  <si>
    <r>
      <t>1: Cabinetry Style:</t>
    </r>
    <r>
      <rPr>
        <i/>
        <sz val="12"/>
        <color theme="0"/>
        <rFont val="Arial"/>
        <family val="2"/>
      </rPr>
      <t xml:space="preserve"> </t>
    </r>
    <r>
      <rPr>
        <i/>
        <sz val="9"/>
        <color theme="0"/>
        <rFont val="Arial"/>
        <family val="2"/>
      </rPr>
      <t>What kind of kitchen style(s) suits your needs the most:</t>
    </r>
  </si>
  <si>
    <t>E-mail:</t>
  </si>
  <si>
    <t>Address:</t>
  </si>
  <si>
    <t>Client name:</t>
  </si>
  <si>
    <t>Free independent kitchen guide &amp; budget builder</t>
  </si>
  <si>
    <t>Mob: 07957 690033</t>
  </si>
  <si>
    <t>guideline budget:</t>
  </si>
  <si>
    <t>Tel: 01372 230590</t>
  </si>
  <si>
    <t>Total supply-only</t>
  </si>
  <si>
    <t>RH1 3HL</t>
  </si>
  <si>
    <t>Appliances sub-total:</t>
  </si>
  <si>
    <t>Merstham, Surrey,</t>
  </si>
  <si>
    <t>Sinks/ extras sub-total:</t>
  </si>
  <si>
    <t>49 Chilberton Drive,</t>
  </si>
  <si>
    <t>Worktops sub-total:</t>
  </si>
  <si>
    <t>CMD Design Ltd</t>
  </si>
  <si>
    <t>Cabinetry sub-total:</t>
  </si>
  <si>
    <t>Supply-only sub-total:</t>
  </si>
  <si>
    <t>Based on the information you've provided by ticking your preferred appliance boxes above, we can formultate an approximate kitchen appliances budget for you of:</t>
  </si>
  <si>
    <t xml:space="preserve">          Strip out of existing kitchen - based on half a day for two fitters, plus £150 to disconnect gas / plumbing</t>
  </si>
  <si>
    <t xml:space="preserve">          NICEIC Electrical works - varies dependent on No. of appliances,but based on 7 appliances and 4 additional countertop twin sockets, inc. materials</t>
  </si>
  <si>
    <t xml:space="preserve">          Gas-safe works - based on 2 visitis - 1 day for 1st fix works, half a day for 2nd fix / certification, based at £300 per day</t>
  </si>
  <si>
    <t xml:space="preserve">          General plumbing works, for sinks, dishwashers &amp; washing machines (note boiler taps, chasing water supplies thru floors would cost extra)</t>
  </si>
  <si>
    <t xml:space="preserve">          Skip hire - dependent on size - note tadditional costs wil be incurred if you require a permit to put your skip on the street or suspend parking bays</t>
  </si>
  <si>
    <t>We look forward to hearing from you,</t>
  </si>
  <si>
    <t>Chris Denny</t>
  </si>
  <si>
    <r>
      <t>Note that in addition to the above supply-only costs, you may well also need to consider the costs of actually</t>
    </r>
    <r>
      <rPr>
        <b/>
        <i/>
        <sz val="9"/>
        <color theme="0"/>
        <rFont val="Arial"/>
        <family val="2"/>
      </rPr>
      <t xml:space="preserve"> fitting</t>
    </r>
    <r>
      <rPr>
        <i/>
        <sz val="9"/>
        <color theme="0"/>
        <rFont val="Arial"/>
        <family val="2"/>
      </rPr>
      <t xml:space="preserve"> your kitchen. Some clients contemplate fitting it themselves, however note that even the best quality kitchens can end up being ruined by a poor quality fitter. We're more than happy to work on a supply-only or fully-fitted basis, so whether you're looking to use one of our fantastic experienced fitting teams, or are looking to source the kitchen fitters yourself, we've included some guideline figures below to give you an approximate idea of the costs involved, which break down as follows:</t>
    </r>
  </si>
  <si>
    <t>Guidline fitting costs (subject to survey, inc. VAT @ 20%):</t>
  </si>
  <si>
    <t>So there you have it! Now you've selected all of the various aspects you'd like to include in your kitchen, this enables us to work you out an approximate kitchen budget, which breaks down as follows:</t>
  </si>
  <si>
    <t>Contact number:</t>
  </si>
  <si>
    <t>Regards,</t>
  </si>
  <si>
    <t>Thank you again for traking the time to contact us - if you have any queries with regards to the contents of this guide (or any other general kitchen queries), please feel free to give us a call &amp; we'll be more than happy to answer them for you.</t>
  </si>
  <si>
    <r>
      <rPr>
        <b/>
        <i/>
        <sz val="8"/>
        <color rgb="FF00B0F0"/>
        <rFont val="Arial"/>
        <family val="2"/>
      </rPr>
      <t>Under cabinet spotlights, Surbiton, Surrey.</t>
    </r>
    <r>
      <rPr>
        <i/>
        <sz val="8"/>
        <color theme="0"/>
        <rFont val="Arial"/>
        <family val="2"/>
      </rPr>
      <t xml:space="preserve">
Various options &amp; styles avilable, from spotlights to LED strips, with white or coloured lights if desired - they can help create better task lighting or ambient lighting.
</t>
    </r>
  </si>
  <si>
    <t>1: Cabinetry styles
2: Kitchen size
3: Cabinetry quality
4: Worktop options</t>
  </si>
  <si>
    <t>5: Sinks &amp; Taps
6: Extras &amp; accessories
7: Appliances
8: Summary &amp; fitting information</t>
  </si>
  <si>
    <t>You'll find that this kitchen guide &amp; budget builder  is broken down into EIGHT short sections:</t>
  </si>
  <si>
    <t>Note that this price is only intended as an indicative guideline and will vary consierably dependent on the size / spec / complexity of the kitchen being fitted. Note that additional works such as under cabinet lighting, AV equipment fitting, cabinetry customisation, floor screeding, painting, plastering, decorating, flooring &amp; general lighting works are not included and will attract additional costs.</t>
  </si>
  <si>
    <t>When looking at integrated tumble-dryers, the options are faiyl limited, there there are budget &amp; high-end options available, but with very little in-between (unless you go free-standing). Vented &amp; condensing options are available too</t>
  </si>
  <si>
    <t>90cm curved island hood, (island hoods cost more), glass trim, rated C, 44-57dB</t>
  </si>
  <si>
    <r>
      <rPr>
        <b/>
        <i/>
        <sz val="8"/>
        <color rgb="FF00B0F0"/>
        <rFont val="Arial"/>
        <family val="2"/>
      </rPr>
      <t>Composite granite sink, Banstead, Surrey.</t>
    </r>
    <r>
      <rPr>
        <i/>
        <sz val="8"/>
        <color theme="0"/>
        <rFont val="Arial"/>
        <family val="2"/>
      </rPr>
      <t xml:space="preserve">
Notes: Not to be confused with acrylic sinks, which aren't as heat resistant. More scratch resistant than stainless steel. </t>
    </r>
  </si>
  <si>
    <t xml:space="preserve">If you have any other styling preferences, please specify: </t>
  </si>
  <si>
    <r>
      <t>2: Kitchen size:</t>
    </r>
    <r>
      <rPr>
        <i/>
        <sz val="12"/>
        <color theme="0"/>
        <rFont val="Arial"/>
        <family val="2"/>
      </rPr>
      <t xml:space="preserve"> </t>
    </r>
    <r>
      <rPr>
        <i/>
        <sz val="9"/>
        <color theme="0"/>
        <rFont val="Arial"/>
        <family val="2"/>
      </rPr>
      <t>How large would you describe your current kitchen space as being?</t>
    </r>
  </si>
  <si>
    <t>If once you’ve worked your way through this guide you’d like us to come and carry out an initial kitchen design consultation, please fill out your details in the box above, and e-mail this completed guide back to us &amp; we’ll drop you a line to arrange a mutually convenient date.</t>
  </si>
  <si>
    <t>Do you feel this is a suitable guideline budget for your kitchen? If the answer to that is "yes", then please feel free to drop us a line and we'll be more than happy to book in a date for an initial kitchen design consultation. If however the answer is "no", then  you may need to back-track through this budget builder, possibly ammending the specs of some of your selections, and hopefully find a way to get this total budget down to the kind of figure that you're ideally looking for.</t>
  </si>
  <si>
    <t>If you'd like to learn more, or perhaps book in an initial kitchen design consultation, then please feel free to give us a call &amp; we'll be more than happy to answer any queries you may have and book a provisional date in the diary.</t>
  </si>
  <si>
    <r>
      <t xml:space="preserve">My name is Chris Denny and as the managing director of CMD Design Ltd, I’d like to start off by saying a big thank you for taking the time to contact us &amp; considering us for your kitchen project.
In order to help get you started on your kitchen journey, we’ve put together this free kitchen guide &amp; budget-builder, as we’re all too aware that sometimes it’s the knowing where to start that can be the hardest part or any large project. Hopefully by the end of this short guide you’ll have a better idea of what you’re looking for, and hopefully feel confident that we can help you to achieve it.
The purpose of this guide is to help you get a better understanding of the different types of kitchens out there, and what it is that makes the difference between a kitchen costing £5,000 and one costing £45,000. Hopefully your own kitchen budget falls somewhere between those two extremes (FYI, our average kitchen order value is usually between £15-25K – though sometimes more, sometimes less; dependent on kitchen size, spec etc), however this guide will help you get a better handle on where the majority of that budget gets spent.
To get the most out of this guide, as you scroll through each category you’ll see small tick-boxes next to each item – please feel free to tick the boxes that you feel apply to you. You’ll notice that as you go along, ticking the boxes helps build up an indicative running total that’s shown in the top left corner of this page. Note that we’ve got hundreds of options for each category (so putting all of them on this guide wouldn’t be practical, as it would end up being the size of “War &amp; Peace”), so we’ve just shown a handful of </t>
    </r>
    <r>
      <rPr>
        <b/>
        <i/>
        <sz val="9"/>
        <color theme="0"/>
        <rFont val="Arial"/>
        <family val="2"/>
      </rPr>
      <t>indicative</t>
    </r>
    <r>
      <rPr>
        <i/>
        <sz val="9"/>
        <color theme="0"/>
        <rFont val="Arial"/>
        <family val="2"/>
      </rPr>
      <t xml:space="preserve"> examples in each price category from across the market (with photos from projects we’ve actually done ourselves) to give you an idea of what you can get for your money. Then at the end of this guide, all of the results are summarised to give you an overall view. Note that by ticking on a particular box, you are by no means committed to having to go forward with that particular choice - the selection is just a guideline.
</t>
    </r>
  </si>
  <si>
    <r>
      <t xml:space="preserve">Based on the information you've provided above, we can multply the cost per cabinet by your desired number of cabinets to help us to build an </t>
    </r>
    <r>
      <rPr>
        <b/>
        <i/>
        <sz val="9"/>
        <color theme="0"/>
        <rFont val="Arial"/>
        <family val="2"/>
      </rPr>
      <t xml:space="preserve">approximate  outline </t>
    </r>
    <r>
      <rPr>
        <i/>
        <sz val="9"/>
        <color theme="0"/>
        <rFont val="Arial"/>
        <family val="2"/>
      </rPr>
      <t>cabinetry budget for your kitchen (inc. approx. £950 for 20 handles, 4 plinths, 4 cornices, 3 pelmets, 4 end panels, etc), which totals somewhere in the region of:</t>
    </r>
  </si>
  <si>
    <r>
      <rPr>
        <b/>
        <i/>
        <sz val="8"/>
        <color rgb="FF00B0F0"/>
        <rFont val="Arial"/>
        <family val="2"/>
      </rPr>
      <t>Gloss laminate speckled worktops, 
Caterham, Surrey</t>
    </r>
    <r>
      <rPr>
        <i/>
        <sz val="8"/>
        <color theme="0"/>
        <rFont val="Arial"/>
        <family val="2"/>
      </rPr>
      <t xml:space="preserve">
Notes: Fully bull-nosed to minimise water ingress, but prone to scratching if not protected. Also available in a variety of heavier-duty matt &amp; textured finishes (approx £225 per length, +£50 for joins &amp; £800 to 2 fitters to fit over 2 days)
</t>
    </r>
  </si>
  <si>
    <r>
      <rPr>
        <b/>
        <i/>
        <sz val="8"/>
        <color rgb="FF00B0F0"/>
        <rFont val="Arial"/>
        <family val="2"/>
      </rPr>
      <t>Synthetic worktops with moulded sink, Woking, Surrey</t>
    </r>
    <r>
      <rPr>
        <i/>
        <sz val="8"/>
        <color theme="0"/>
        <rFont val="Arial"/>
        <family val="2"/>
      </rPr>
      <t xml:space="preserve">
Notes: Gives the appearance of solid worksurfaces and can come with seamless joins &amp; moulded sinks, but is not as hard-wearing as granite, although this is why it has a lower cost (approx £500 per length, + £800 to 2 fitters to fit over 2 days)
</t>
    </r>
  </si>
  <si>
    <t xml:space="preserve">          General kitchen fitting works - based on a good quality fitter, working on £275 per day, plus labourer at £125, for two weeks / 10 days</t>
  </si>
  <si>
    <r>
      <t xml:space="preserve">We hope that this guide has been of use, and has helped deonstrate to you not only the level of knowledge that we have in our own field, but also the sheer range of kitchen options that we can supply - this is how we truly </t>
    </r>
    <r>
      <rPr>
        <b/>
        <i/>
        <sz val="9"/>
        <color theme="0"/>
        <rFont val="Arial"/>
        <family val="2"/>
      </rPr>
      <t xml:space="preserve">can </t>
    </r>
    <r>
      <rPr>
        <i/>
        <sz val="9"/>
        <color theme="0"/>
        <rFont val="Arial"/>
        <family val="2"/>
      </rPr>
      <t>offer a range of kitchens from budget to bespoke, that range from £5,000 - £50,000!</t>
    </r>
  </si>
  <si>
    <t>(Approx. £22 per cabeint per year)</t>
  </si>
  <si>
    <t>(Approx. £32 per per cabinet per year)</t>
  </si>
  <si>
    <r>
      <t xml:space="preserve">Likely lifespan:
Up to 12 years
</t>
    </r>
    <r>
      <rPr>
        <b/>
        <i/>
        <sz val="8"/>
        <color theme="0"/>
        <rFont val="Arial"/>
        <family val="2"/>
      </rPr>
      <t>Approx cost per cabinet:</t>
    </r>
  </si>
  <si>
    <t>(Approx. £27 per cabinet per year)</t>
  </si>
  <si>
    <r>
      <t xml:space="preserve">Likely lifespan:
Up to 8 years
</t>
    </r>
    <r>
      <rPr>
        <b/>
        <i/>
        <sz val="8"/>
        <color theme="0"/>
        <rFont val="Arial"/>
        <family val="2"/>
      </rPr>
      <t>Approx cost per cabinet:</t>
    </r>
  </si>
  <si>
    <t>(Approx. £28 per cabinet per year)</t>
  </si>
  <si>
    <t>Please could you confirm roughly how many kitchen cabinets you'd like to have in your kitchen (counting double cabinets as two units &amp; tall larder units as three, and if extending into a larger space, please indicate the ideal number of storage cabinets that you’re after)</t>
  </si>
  <si>
    <t>Whirlpool W70M44S1P</t>
  </si>
  <si>
    <t>Essentials ED60MF</t>
  </si>
  <si>
    <t>Bosch PIV851FB1E</t>
  </si>
  <si>
    <t>Essentials ESSIH90</t>
  </si>
  <si>
    <t xml:space="preserve">5 ring 90cm induction hob with power boost </t>
  </si>
  <si>
    <t>5 ring 90cm induction hob on black glass base</t>
  </si>
  <si>
    <t>Essentials ESSHG60E</t>
  </si>
  <si>
    <t>Essential ESH90BK</t>
  </si>
  <si>
    <t>Whirlpool AKL309IX</t>
  </si>
  <si>
    <t>Neff U1ACE5HN0B</t>
  </si>
  <si>
    <t>Essentials EDMWC45</t>
  </si>
  <si>
    <t>Essentials ESHDW60</t>
  </si>
  <si>
    <t>W'pool WIE2B19NUK</t>
  </si>
  <si>
    <t>60cm int. 46dB D/W, 5 programmes, info-light projection on floor, A+ rated</t>
  </si>
  <si>
    <t>Neff S155HCX27G</t>
  </si>
  <si>
    <t>Essentials ESH5050FF</t>
  </si>
  <si>
    <t>Hotpoint HTC18T532</t>
  </si>
  <si>
    <t>Neff  K17861FF0G</t>
  </si>
  <si>
    <t>50/50 frost free fridge freezer, 154 / 92L capacity, energy rated F</t>
  </si>
  <si>
    <t>70/30 frost free fridge freezer, 148/ 77L capacity, energy rated E</t>
  </si>
  <si>
    <t>50/50  split fridge freezer, 1454 98L capacity, energy rated F</t>
  </si>
  <si>
    <t>Samsung RS50N3513SL</t>
  </si>
  <si>
    <t>Frost free, water &amp; ice dispenser, 501L capacity, F rated, 39dB</t>
  </si>
  <si>
    <t>Neff KA3923IE0G</t>
  </si>
  <si>
    <t>Frost free, water &amp; ice dispenser, 533L capacity, E rated</t>
  </si>
  <si>
    <t>Fisher &amp; Paykel RF523GDUX1</t>
  </si>
  <si>
    <t>Frost free, 523L capacity, F rated, easy access freezer drawer, door alarm</t>
  </si>
  <si>
    <t>Whirlpool  BIWDWG961484</t>
  </si>
  <si>
    <t>Essentials       IBWM147D-80</t>
  </si>
  <si>
    <t>Neff  W544BX1GB</t>
  </si>
  <si>
    <t>Integrated, 15 progs, energy rated C, time delay, 7kg wash / 4kg dry capacity, time delay</t>
  </si>
  <si>
    <t>These are just some applince suggestions to help you build an approximate kitchen budget - we'll be sure to bring plenty of other appliance choices with us when we design your kitchen, but by ticking the relevent budget / mid-range / hi-spec boxes below, it will enable us to ensure we bring the right brochure specifications with us. Note that if you wish to retain existing appliances of yours, that's fine - just leave the boxes for that particular appliance row blank (note appliances below are listed just as a guide &amp; are correct at time of print - for full specs, please refer to supplier's website).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</si>
</sst>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0;[Red]\-&quot;£&quot;#,##0"/>
    <numFmt numFmtId="164" formatCode="&quot;£&quot;#,##0"/>
  </numFmts>
  <fonts count="38" x14ac:knownFonts="1">
    <font>
      <sz val="10"/>
      <name val="Arial"/>
      <family val="2"/>
    </font>
    <font>
      <i/>
      <sz val="9"/>
      <color theme="0"/>
      <name val="Arial"/>
      <family val="2"/>
    </font>
    <font>
      <sz val="10"/>
      <color theme="0"/>
      <name val="Arial"/>
      <family val="2"/>
    </font>
    <font>
      <i/>
      <sz val="30"/>
      <color theme="0"/>
      <name val="Arial"/>
      <family val="2"/>
    </font>
    <font>
      <b/>
      <i/>
      <sz val="9"/>
      <color rgb="FF00B0F0"/>
      <name val="Arial"/>
      <family val="2"/>
    </font>
    <font>
      <sz val="8"/>
      <color theme="0"/>
      <name val="Arial"/>
      <family val="2"/>
    </font>
    <font>
      <i/>
      <sz val="8"/>
      <color theme="0"/>
      <name val="Arial"/>
      <family val="2"/>
    </font>
    <font>
      <i/>
      <sz val="9"/>
      <color rgb="FFFF0000"/>
      <name val="Arial"/>
      <family val="2"/>
    </font>
    <font>
      <b/>
      <i/>
      <sz val="9"/>
      <color rgb="FFFF0000"/>
      <name val="Arial"/>
      <family val="2"/>
    </font>
    <font>
      <i/>
      <u/>
      <sz val="9"/>
      <color theme="0"/>
      <name val="Arial"/>
      <family val="2"/>
    </font>
    <font>
      <i/>
      <u/>
      <sz val="8"/>
      <color theme="0"/>
      <name val="Arial"/>
      <family val="2"/>
    </font>
    <font>
      <b/>
      <i/>
      <sz val="9"/>
      <color theme="0"/>
      <name val="Arial"/>
      <family val="2"/>
    </font>
    <font>
      <b/>
      <i/>
      <sz val="12"/>
      <color theme="0"/>
      <name val="Arial"/>
      <family val="2"/>
    </font>
    <font>
      <i/>
      <sz val="12"/>
      <color theme="0"/>
      <name val="Arial"/>
      <family val="2"/>
    </font>
    <font>
      <b/>
      <i/>
      <u/>
      <sz val="9"/>
      <color theme="0"/>
      <name val="Arial"/>
      <family val="2"/>
    </font>
    <font>
      <i/>
      <vertAlign val="superscript"/>
      <sz val="8"/>
      <color theme="0"/>
      <name val="Arial"/>
      <family val="2"/>
    </font>
    <font>
      <b/>
      <i/>
      <u/>
      <sz val="11"/>
      <color theme="0"/>
      <name val="Arial"/>
      <family val="2"/>
    </font>
    <font>
      <b/>
      <i/>
      <sz val="8"/>
      <color theme="0"/>
      <name val="Arial"/>
      <family val="2"/>
    </font>
    <font>
      <b/>
      <i/>
      <sz val="8"/>
      <color rgb="FF00B0F0"/>
      <name val="Arial"/>
      <family val="2"/>
    </font>
    <font>
      <b/>
      <i/>
      <u/>
      <sz val="9"/>
      <color rgb="FFFF0000"/>
      <name val="Arial"/>
      <family val="2"/>
    </font>
    <font>
      <i/>
      <sz val="6"/>
      <color theme="0"/>
      <name val="Arial"/>
      <family val="2"/>
    </font>
    <font>
      <i/>
      <sz val="7"/>
      <color theme="0"/>
      <name val="Arial"/>
      <family val="2"/>
    </font>
    <font>
      <b/>
      <i/>
      <u/>
      <sz val="9"/>
      <color rgb="FF00B050"/>
      <name val="Arial"/>
      <family val="2"/>
    </font>
    <font>
      <b/>
      <i/>
      <sz val="9"/>
      <color rgb="FF00B050"/>
      <name val="Arial"/>
      <family val="2"/>
    </font>
    <font>
      <i/>
      <sz val="18"/>
      <color theme="0"/>
      <name val="Arial"/>
      <family val="2"/>
    </font>
    <font>
      <i/>
      <sz val="8.5"/>
      <color theme="0"/>
      <name val="Arial"/>
      <family val="2"/>
    </font>
    <font>
      <i/>
      <sz val="30"/>
      <color rgb="FF00B0F0"/>
      <name val="Arial"/>
      <family val="2"/>
    </font>
    <font>
      <i/>
      <sz val="14"/>
      <color theme="0"/>
      <name val="Arial"/>
      <family val="2"/>
    </font>
    <font>
      <b/>
      <i/>
      <u/>
      <sz val="14"/>
      <color theme="0"/>
      <name val="Arial"/>
      <family val="2"/>
    </font>
    <font>
      <b/>
      <sz val="10"/>
      <color theme="0"/>
      <name val="Arial"/>
      <family val="2"/>
    </font>
    <font>
      <b/>
      <i/>
      <u/>
      <sz val="12"/>
      <color theme="0"/>
      <name val="Arial"/>
      <family val="2"/>
    </font>
    <font>
      <i/>
      <sz val="9"/>
      <color rgb="FF00B0F0"/>
      <name val="Arial"/>
      <family val="2"/>
    </font>
    <font>
      <i/>
      <sz val="10"/>
      <color rgb="FF00B0F0"/>
      <name val="Arial"/>
      <family val="2"/>
    </font>
    <font>
      <i/>
      <sz val="8"/>
      <color theme="0" tint="-0.249977111117893"/>
      <name val="Arial"/>
      <family val="2"/>
    </font>
    <font>
      <b/>
      <i/>
      <u/>
      <sz val="10"/>
      <color theme="0"/>
      <name val="Arial"/>
      <family val="2"/>
    </font>
    <font>
      <i/>
      <sz val="10"/>
      <color theme="0"/>
      <name val="Arial"/>
      <family val="2"/>
    </font>
    <font>
      <b/>
      <i/>
      <sz val="10"/>
      <color theme="0"/>
      <name val="Arial"/>
      <family val="2"/>
    </font>
    <font>
      <b/>
      <i/>
      <u/>
      <sz val="10"/>
      <color rgb="FF00B0F0"/>
      <name val="Arial"/>
      <family val="2"/>
    </font>
  </fonts>
  <fills count="4">
    <fill>
      <patternFill patternType="none"/>
    </fill>
    <fill>
      <patternFill patternType="gray125"/>
    </fill>
    <fill>
      <patternFill patternType="solid">
        <fgColor theme="4" tint="-0.499984740745262"/>
        <bgColor indexed="64"/>
      </patternFill>
    </fill>
    <fill>
      <patternFill patternType="solid">
        <fgColor theme="0"/>
        <bgColor indexed="64"/>
      </patternFill>
    </fill>
  </fills>
  <borders count="29">
    <border>
      <left/>
      <right/>
      <top/>
      <bottom/>
      <diagonal/>
    </border>
    <border>
      <left/>
      <right style="double">
        <color rgb="FF00B0F0"/>
      </right>
      <top/>
      <bottom style="double">
        <color rgb="FF00B0F0"/>
      </bottom>
      <diagonal/>
    </border>
    <border>
      <left/>
      <right/>
      <top/>
      <bottom style="double">
        <color rgb="FF00B0F0"/>
      </bottom>
      <diagonal/>
    </border>
    <border>
      <left style="double">
        <color rgb="FF00B0F0"/>
      </left>
      <right/>
      <top/>
      <bottom style="double">
        <color rgb="FF00B0F0"/>
      </bottom>
      <diagonal/>
    </border>
    <border>
      <left/>
      <right style="double">
        <color rgb="FF00B0F0"/>
      </right>
      <top style="double">
        <color rgb="FF00B0F0"/>
      </top>
      <bottom/>
      <diagonal/>
    </border>
    <border>
      <left/>
      <right/>
      <top style="double">
        <color rgb="FF00B0F0"/>
      </top>
      <bottom/>
      <diagonal/>
    </border>
    <border>
      <left style="double">
        <color rgb="FF00B0F0"/>
      </left>
      <right/>
      <top style="double">
        <color rgb="FF00B0F0"/>
      </top>
      <bottom/>
      <diagonal/>
    </border>
    <border>
      <left/>
      <right style="medium">
        <color rgb="FF00B0F0"/>
      </right>
      <top style="medium">
        <color rgb="FF00B0F0"/>
      </top>
      <bottom style="medium">
        <color rgb="FF00B0F0"/>
      </bottom>
      <diagonal/>
    </border>
    <border>
      <left style="medium">
        <color rgb="FF00B0F0"/>
      </left>
      <right/>
      <top style="medium">
        <color rgb="FF00B0F0"/>
      </top>
      <bottom style="medium">
        <color rgb="FF00B0F0"/>
      </bottom>
      <diagonal/>
    </border>
    <border>
      <left/>
      <right/>
      <top/>
      <bottom style="hair">
        <color indexed="64"/>
      </bottom>
      <diagonal/>
    </border>
    <border>
      <left/>
      <right style="thick">
        <color theme="0"/>
      </right>
      <top/>
      <bottom style="thick">
        <color theme="0"/>
      </bottom>
      <diagonal/>
    </border>
    <border>
      <left/>
      <right/>
      <top/>
      <bottom style="thick">
        <color theme="0"/>
      </bottom>
      <diagonal/>
    </border>
    <border>
      <left/>
      <right style="thin">
        <color indexed="64"/>
      </right>
      <top/>
      <bottom style="thick">
        <color theme="0"/>
      </bottom>
      <diagonal/>
    </border>
    <border>
      <left style="thin">
        <color indexed="64"/>
      </left>
      <right/>
      <top/>
      <bottom style="thick">
        <color theme="0"/>
      </bottom>
      <diagonal/>
    </border>
    <border>
      <left style="thick">
        <color theme="0"/>
      </left>
      <right/>
      <top/>
      <bottom style="thick">
        <color theme="0"/>
      </bottom>
      <diagonal/>
    </border>
    <border>
      <left/>
      <right style="thick">
        <color theme="0"/>
      </right>
      <top/>
      <bottom/>
      <diagonal/>
    </border>
    <border>
      <left/>
      <right style="thin">
        <color indexed="64"/>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ck">
        <color theme="0"/>
      </left>
      <right/>
      <top/>
      <bottom/>
      <diagonal/>
    </border>
    <border>
      <left/>
      <right style="thick">
        <color theme="0"/>
      </right>
      <top style="thin">
        <color indexed="64"/>
      </top>
      <bottom/>
      <diagonal/>
    </border>
    <border>
      <left style="thick">
        <color theme="0"/>
      </left>
      <right/>
      <top style="thin">
        <color indexed="64"/>
      </top>
      <bottom/>
      <diagonal/>
    </border>
    <border>
      <left/>
      <right style="thick">
        <color theme="0"/>
      </right>
      <top style="thick">
        <color theme="0"/>
      </top>
      <bottom/>
      <diagonal/>
    </border>
    <border>
      <left/>
      <right/>
      <top style="thick">
        <color theme="0"/>
      </top>
      <bottom/>
      <diagonal/>
    </border>
    <border>
      <left/>
      <right style="thin">
        <color indexed="64"/>
      </right>
      <top style="thick">
        <color theme="0"/>
      </top>
      <bottom/>
      <diagonal/>
    </border>
    <border>
      <left style="thin">
        <color indexed="64"/>
      </left>
      <right/>
      <top style="thick">
        <color theme="0"/>
      </top>
      <bottom/>
      <diagonal/>
    </border>
    <border>
      <left style="thick">
        <color theme="0"/>
      </left>
      <right/>
      <top style="thick">
        <color theme="0"/>
      </top>
      <bottom/>
      <diagonal/>
    </border>
    <border>
      <left style="thin">
        <color indexed="64"/>
      </left>
      <right/>
      <top/>
      <bottom/>
      <diagonal/>
    </border>
  </borders>
  <cellStyleXfs count="1">
    <xf numFmtId="0" fontId="0" fillId="0" borderId="0"/>
  </cellStyleXfs>
  <cellXfs count="144">
    <xf numFmtId="0" fontId="0" fillId="0" borderId="0" xfId="0"/>
    <xf numFmtId="0" fontId="1" fillId="2" borderId="0" xfId="0" applyFont="1" applyFill="1" applyAlignment="1">
      <alignment wrapText="1"/>
    </xf>
    <xf numFmtId="0" fontId="2" fillId="2" borderId="0" xfId="0" applyFont="1" applyFill="1"/>
    <xf numFmtId="0" fontId="4" fillId="2" borderId="0" xfId="0" applyFont="1" applyFill="1" applyAlignment="1">
      <alignment wrapText="1"/>
    </xf>
    <xf numFmtId="0" fontId="6" fillId="2" borderId="0" xfId="0" applyFont="1" applyFill="1" applyAlignment="1">
      <alignment wrapText="1"/>
    </xf>
    <xf numFmtId="0" fontId="5" fillId="2" borderId="0" xfId="0" applyFont="1" applyFill="1"/>
    <xf numFmtId="0" fontId="7" fillId="2" borderId="0" xfId="0" applyFont="1" applyFill="1" applyAlignment="1">
      <alignment wrapText="1"/>
    </xf>
    <xf numFmtId="0" fontId="8" fillId="2" borderId="0" xfId="0" applyFont="1" applyFill="1" applyAlignment="1">
      <alignment wrapText="1"/>
    </xf>
    <xf numFmtId="0" fontId="9" fillId="2" borderId="0" xfId="0" applyFont="1" applyFill="1" applyAlignment="1">
      <alignment wrapText="1"/>
    </xf>
    <xf numFmtId="0" fontId="10" fillId="2" borderId="0" xfId="0" applyFont="1" applyFill="1" applyAlignment="1">
      <alignment vertical="top" wrapText="1"/>
    </xf>
    <xf numFmtId="0" fontId="11" fillId="2" borderId="0" xfId="0" applyFont="1" applyFill="1" applyAlignment="1">
      <alignment vertical="top" wrapText="1"/>
    </xf>
    <xf numFmtId="0" fontId="10" fillId="2" borderId="0" xfId="0" applyFont="1" applyFill="1" applyAlignment="1">
      <alignment wrapText="1"/>
    </xf>
    <xf numFmtId="0" fontId="11" fillId="2" borderId="0" xfId="0" applyFont="1" applyFill="1" applyAlignment="1">
      <alignment wrapText="1"/>
    </xf>
    <xf numFmtId="0" fontId="6" fillId="2" borderId="0" xfId="0" applyFont="1" applyFill="1" applyAlignment="1">
      <alignment horizontal="left" wrapText="1"/>
    </xf>
    <xf numFmtId="0" fontId="6" fillId="2" borderId="0" xfId="0" applyFont="1" applyFill="1" applyAlignment="1">
      <alignment vertical="center" wrapText="1"/>
    </xf>
    <xf numFmtId="6" fontId="1" fillId="2" borderId="0" xfId="0" applyNumberFormat="1" applyFont="1" applyFill="1" applyAlignment="1">
      <alignment wrapText="1"/>
    </xf>
    <xf numFmtId="0" fontId="9" fillId="2" borderId="0" xfId="0" applyFont="1" applyFill="1" applyAlignment="1">
      <alignment vertical="top" wrapText="1"/>
    </xf>
    <xf numFmtId="0" fontId="14" fillId="2" borderId="0" xfId="0" applyFont="1" applyFill="1" applyAlignment="1">
      <alignment wrapText="1"/>
    </xf>
    <xf numFmtId="0" fontId="10" fillId="2" borderId="0" xfId="0" applyFont="1" applyFill="1"/>
    <xf numFmtId="0" fontId="14" fillId="2" borderId="0" xfId="0" applyFont="1" applyFill="1" applyAlignment="1">
      <alignment horizontal="left" wrapText="1"/>
    </xf>
    <xf numFmtId="0" fontId="12" fillId="2" borderId="0" xfId="0" applyFont="1" applyFill="1" applyAlignment="1">
      <alignment wrapText="1"/>
    </xf>
    <xf numFmtId="164" fontId="3" fillId="2" borderId="0" xfId="0" applyNumberFormat="1" applyFont="1" applyFill="1" applyBorder="1" applyAlignment="1">
      <alignment horizontal="center" vertical="center" wrapText="1"/>
    </xf>
    <xf numFmtId="0" fontId="1" fillId="2" borderId="0" xfId="0" applyFont="1" applyFill="1" applyBorder="1" applyAlignment="1">
      <alignment horizontal="left" vertical="center" wrapText="1"/>
    </xf>
    <xf numFmtId="164" fontId="1" fillId="2" borderId="0" xfId="0" applyNumberFormat="1" applyFont="1" applyFill="1" applyAlignment="1">
      <alignment horizontal="left" vertical="top" wrapText="1"/>
    </xf>
    <xf numFmtId="164" fontId="17" fillId="2" borderId="0" xfId="0" applyNumberFormat="1" applyFont="1" applyFill="1" applyAlignment="1">
      <alignment horizontal="left" vertical="top" wrapText="1"/>
    </xf>
    <xf numFmtId="0" fontId="1" fillId="2" borderId="0" xfId="0" applyFont="1" applyFill="1" applyAlignment="1">
      <alignment vertical="top" wrapText="1"/>
    </xf>
    <xf numFmtId="0" fontId="19" fillId="2" borderId="0" xfId="0" applyFont="1" applyFill="1" applyAlignment="1">
      <alignment wrapText="1"/>
    </xf>
    <xf numFmtId="0" fontId="14" fillId="2" borderId="0" xfId="0" applyFont="1" applyFill="1" applyAlignment="1">
      <alignment vertical="top" wrapText="1"/>
    </xf>
    <xf numFmtId="0" fontId="20" fillId="2" borderId="0" xfId="0" applyFont="1" applyFill="1" applyAlignment="1">
      <alignment vertical="top" wrapText="1"/>
    </xf>
    <xf numFmtId="0" fontId="6" fillId="2" borderId="0" xfId="0" applyFont="1" applyFill="1" applyAlignment="1">
      <alignment vertical="top" wrapText="1"/>
    </xf>
    <xf numFmtId="0" fontId="17" fillId="2" borderId="0" xfId="0" applyFont="1" applyFill="1" applyAlignment="1">
      <alignment vertical="top" wrapText="1"/>
    </xf>
    <xf numFmtId="164" fontId="8" fillId="2" borderId="0" xfId="0" applyNumberFormat="1" applyFont="1" applyFill="1" applyAlignment="1">
      <alignment wrapText="1"/>
    </xf>
    <xf numFmtId="164" fontId="22" fillId="2" borderId="0" xfId="0" applyNumberFormat="1" applyFont="1" applyFill="1" applyAlignment="1">
      <alignment wrapText="1"/>
    </xf>
    <xf numFmtId="0" fontId="23" fillId="2" borderId="0" xfId="0" applyFont="1" applyFill="1" applyAlignment="1">
      <alignment wrapText="1"/>
    </xf>
    <xf numFmtId="0" fontId="22" fillId="2" borderId="0" xfId="0" applyFont="1" applyFill="1" applyAlignment="1">
      <alignment wrapText="1"/>
    </xf>
    <xf numFmtId="164" fontId="24" fillId="2" borderId="0" xfId="0" applyNumberFormat="1" applyFont="1" applyFill="1" applyBorder="1" applyAlignment="1">
      <alignment horizontal="left" wrapText="1"/>
    </xf>
    <xf numFmtId="0" fontId="2" fillId="2" borderId="0" xfId="0" applyFont="1" applyFill="1" applyBorder="1" applyAlignment="1">
      <alignment wrapText="1"/>
    </xf>
    <xf numFmtId="0" fontId="1" fillId="2" borderId="0" xfId="0" applyFont="1" applyFill="1" applyBorder="1" applyAlignment="1">
      <alignment wrapText="1"/>
    </xf>
    <xf numFmtId="0" fontId="1" fillId="2" borderId="0" xfId="0" applyFont="1" applyFill="1" applyAlignment="1">
      <alignment horizontal="left" vertical="top" wrapText="1"/>
    </xf>
    <xf numFmtId="0" fontId="6" fillId="2" borderId="0" xfId="0" applyFont="1" applyFill="1" applyAlignment="1">
      <alignment horizontal="left" vertical="top" wrapText="1"/>
    </xf>
    <xf numFmtId="0" fontId="27" fillId="2" borderId="0" xfId="0" applyFont="1" applyFill="1" applyAlignment="1">
      <alignment wrapText="1"/>
    </xf>
    <xf numFmtId="0" fontId="1" fillId="2" borderId="0" xfId="0" applyFont="1" applyFill="1" applyAlignment="1">
      <alignment wrapText="1"/>
    </xf>
    <xf numFmtId="0" fontId="1" fillId="2" borderId="0" xfId="0" applyFont="1" applyFill="1" applyAlignment="1">
      <alignment vertical="top" wrapText="1"/>
    </xf>
    <xf numFmtId="0" fontId="1" fillId="2" borderId="0" xfId="0" applyFont="1" applyFill="1" applyAlignment="1">
      <alignment horizontal="left" vertical="top" wrapText="1"/>
    </xf>
    <xf numFmtId="0" fontId="14" fillId="2" borderId="0" xfId="0" applyFont="1" applyFill="1" applyAlignment="1">
      <alignment wrapText="1"/>
    </xf>
    <xf numFmtId="0" fontId="1" fillId="2" borderId="0" xfId="0" applyFont="1" applyFill="1" applyAlignment="1">
      <alignment horizontal="center" wrapText="1"/>
    </xf>
    <xf numFmtId="0" fontId="1" fillId="2" borderId="0" xfId="0" applyFont="1" applyFill="1" applyAlignment="1">
      <alignment horizontal="left" wrapText="1"/>
    </xf>
    <xf numFmtId="0" fontId="13" fillId="2" borderId="0" xfId="0" applyFont="1" applyFill="1" applyAlignment="1">
      <alignment wrapText="1"/>
    </xf>
    <xf numFmtId="164" fontId="30" fillId="2" borderId="0" xfId="0" applyNumberFormat="1" applyFont="1" applyFill="1" applyAlignment="1">
      <alignment horizontal="center" wrapText="1"/>
    </xf>
    <xf numFmtId="0" fontId="7" fillId="2" borderId="0" xfId="0" applyFont="1" applyFill="1" applyAlignment="1">
      <alignment horizontal="left" vertical="top" wrapText="1"/>
    </xf>
    <xf numFmtId="0" fontId="31" fillId="2" borderId="0" xfId="0" applyFont="1" applyFill="1" applyAlignment="1">
      <alignment horizontal="center" vertical="top" wrapText="1"/>
    </xf>
    <xf numFmtId="0" fontId="31" fillId="2" borderId="0" xfId="0" applyFont="1" applyFill="1" applyAlignment="1">
      <alignment horizontal="left" vertical="top" wrapText="1"/>
    </xf>
    <xf numFmtId="0" fontId="31" fillId="2" borderId="0" xfId="0" applyFont="1" applyFill="1" applyAlignment="1">
      <alignment wrapText="1"/>
    </xf>
    <xf numFmtId="164" fontId="32" fillId="2" borderId="0" xfId="0" applyNumberFormat="1" applyFont="1" applyFill="1" applyAlignment="1">
      <alignment horizontal="center" wrapText="1"/>
    </xf>
    <xf numFmtId="0" fontId="32" fillId="2" borderId="0" xfId="0" applyFont="1" applyFill="1" applyAlignment="1">
      <alignment horizontal="left" wrapText="1"/>
    </xf>
    <xf numFmtId="0" fontId="31" fillId="2" borderId="27" xfId="0" applyFont="1" applyFill="1" applyBorder="1" applyAlignment="1">
      <alignment wrapText="1"/>
    </xf>
    <xf numFmtId="0" fontId="31" fillId="2" borderId="20" xfId="0" applyFont="1" applyFill="1" applyBorder="1" applyAlignment="1">
      <alignment wrapText="1"/>
    </xf>
    <xf numFmtId="0" fontId="31" fillId="2" borderId="22" xfId="0" applyFont="1" applyFill="1" applyBorder="1" applyAlignment="1">
      <alignment wrapText="1"/>
    </xf>
    <xf numFmtId="0" fontId="31" fillId="2" borderId="14" xfId="0" applyFont="1" applyFill="1" applyBorder="1" applyAlignment="1">
      <alignment wrapText="1"/>
    </xf>
    <xf numFmtId="0" fontId="31" fillId="2" borderId="25" xfId="0" applyFont="1" applyFill="1" applyBorder="1" applyAlignment="1">
      <alignment wrapText="1"/>
    </xf>
    <xf numFmtId="0" fontId="31" fillId="2" borderId="16" xfId="0" applyFont="1" applyFill="1" applyBorder="1" applyAlignment="1">
      <alignment wrapText="1"/>
    </xf>
    <xf numFmtId="0" fontId="31" fillId="2" borderId="17" xfId="0" applyFont="1" applyFill="1" applyBorder="1" applyAlignment="1">
      <alignment wrapText="1"/>
    </xf>
    <xf numFmtId="0" fontId="31" fillId="2" borderId="12" xfId="0" applyFont="1" applyFill="1" applyBorder="1" applyAlignment="1">
      <alignment wrapText="1"/>
    </xf>
    <xf numFmtId="0" fontId="35" fillId="2" borderId="0" xfId="0" applyFont="1" applyFill="1" applyAlignment="1">
      <alignment vertical="top" wrapText="1"/>
    </xf>
    <xf numFmtId="164" fontId="36" fillId="2" borderId="0" xfId="0" applyNumberFormat="1" applyFont="1" applyFill="1" applyAlignment="1">
      <alignment horizontal="left" vertical="top" wrapText="1"/>
    </xf>
    <xf numFmtId="164" fontId="35" fillId="2" borderId="0" xfId="0" applyNumberFormat="1" applyFont="1" applyFill="1" applyAlignment="1">
      <alignment horizontal="left" vertical="top" wrapText="1"/>
    </xf>
    <xf numFmtId="6" fontId="34" fillId="2" borderId="0" xfId="0" applyNumberFormat="1" applyFont="1" applyFill="1" applyAlignment="1">
      <alignment horizontal="left" vertical="top" wrapText="1"/>
    </xf>
    <xf numFmtId="0" fontId="36" fillId="2" borderId="0" xfId="0" applyFont="1" applyFill="1" applyAlignment="1">
      <alignment horizontal="left" vertical="top" wrapText="1"/>
    </xf>
    <xf numFmtId="164" fontId="36" fillId="2" borderId="0" xfId="0" applyNumberFormat="1" applyFont="1" applyFill="1" applyAlignment="1">
      <alignment vertical="top" wrapText="1"/>
    </xf>
    <xf numFmtId="164" fontId="35" fillId="2" borderId="0" xfId="0" applyNumberFormat="1" applyFont="1" applyFill="1" applyAlignment="1">
      <alignment vertical="top" wrapText="1"/>
    </xf>
    <xf numFmtId="0" fontId="36" fillId="2" borderId="0" xfId="0" applyFont="1" applyFill="1" applyAlignment="1">
      <alignment horizontal="right" vertical="top" wrapText="1"/>
    </xf>
    <xf numFmtId="0" fontId="36" fillId="2" borderId="0" xfId="0" applyFont="1" applyFill="1" applyAlignment="1">
      <alignment vertical="top" wrapText="1"/>
    </xf>
    <xf numFmtId="0" fontId="6" fillId="2" borderId="0" xfId="0" applyFont="1" applyFill="1" applyAlignment="1">
      <alignment vertical="top" wrapText="1"/>
    </xf>
    <xf numFmtId="0" fontId="5" fillId="2" borderId="0" xfId="0" applyFont="1" applyFill="1" applyAlignment="1">
      <alignment vertical="top" wrapText="1"/>
    </xf>
    <xf numFmtId="6" fontId="37" fillId="2" borderId="0" xfId="0" applyNumberFormat="1" applyFont="1" applyFill="1" applyAlignment="1">
      <alignment horizontal="left" wrapText="1"/>
    </xf>
    <xf numFmtId="0" fontId="37" fillId="2" borderId="0" xfId="0" applyFont="1" applyFill="1" applyAlignment="1">
      <alignment horizontal="left" wrapText="1"/>
    </xf>
    <xf numFmtId="0" fontId="6" fillId="2" borderId="0" xfId="0" applyFont="1" applyFill="1" applyAlignment="1">
      <alignment horizontal="left" wrapText="1"/>
    </xf>
    <xf numFmtId="0" fontId="12" fillId="2" borderId="0" xfId="0" applyFont="1" applyFill="1" applyAlignment="1">
      <alignment wrapText="1"/>
    </xf>
    <xf numFmtId="0" fontId="1" fillId="2" borderId="0" xfId="0" applyFont="1" applyFill="1" applyAlignment="1">
      <alignment wrapText="1"/>
    </xf>
    <xf numFmtId="0" fontId="18" fillId="2" borderId="0" xfId="0" applyFont="1" applyFill="1" applyAlignment="1">
      <alignment vertical="top" wrapText="1"/>
    </xf>
    <xf numFmtId="0" fontId="6" fillId="2" borderId="0" xfId="0" applyFont="1" applyFill="1" applyAlignment="1">
      <alignment wrapText="1"/>
    </xf>
    <xf numFmtId="0" fontId="16" fillId="2" borderId="0" xfId="0" applyFont="1" applyFill="1" applyAlignment="1">
      <alignment horizontal="left" wrapText="1"/>
    </xf>
    <xf numFmtId="164" fontId="3" fillId="2" borderId="5" xfId="0" applyNumberFormat="1" applyFont="1" applyFill="1" applyBorder="1" applyAlignment="1">
      <alignment horizontal="center" vertical="center" wrapText="1"/>
    </xf>
    <xf numFmtId="164" fontId="3" fillId="2" borderId="4" xfId="0" applyNumberFormat="1" applyFont="1" applyFill="1" applyBorder="1" applyAlignment="1">
      <alignment horizontal="center" vertical="center" wrapText="1"/>
    </xf>
    <xf numFmtId="164" fontId="3" fillId="2" borderId="2" xfId="0" applyNumberFormat="1" applyFont="1" applyFill="1" applyBorder="1" applyAlignment="1">
      <alignment horizontal="center" vertical="center" wrapText="1"/>
    </xf>
    <xf numFmtId="164" fontId="3" fillId="2" borderId="1" xfId="0" applyNumberFormat="1" applyFont="1" applyFill="1" applyBorder="1" applyAlignment="1">
      <alignment horizontal="center" vertical="center" wrapText="1"/>
    </xf>
    <xf numFmtId="0" fontId="17" fillId="2" borderId="0" xfId="0" applyFont="1" applyFill="1" applyAlignment="1">
      <alignment vertical="top" wrapText="1"/>
    </xf>
    <xf numFmtId="0" fontId="1" fillId="2" borderId="0" xfId="0" applyFont="1" applyFill="1" applyAlignment="1">
      <alignment vertical="top" wrapText="1"/>
    </xf>
    <xf numFmtId="0" fontId="1" fillId="2" borderId="6" xfId="0" applyFont="1" applyFill="1" applyBorder="1" applyAlignment="1">
      <alignment horizontal="left" vertical="center" wrapText="1"/>
    </xf>
    <xf numFmtId="0" fontId="1" fillId="2" borderId="5"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2" xfId="0" applyFont="1" applyFill="1" applyBorder="1" applyAlignment="1">
      <alignment horizontal="left" vertical="center" wrapText="1"/>
    </xf>
    <xf numFmtId="0" fontId="14" fillId="2" borderId="0" xfId="0" applyFont="1" applyFill="1" applyAlignment="1">
      <alignment wrapText="1"/>
    </xf>
    <xf numFmtId="0" fontId="1" fillId="2" borderId="0" xfId="0" applyFont="1" applyFill="1" applyAlignment="1">
      <alignment vertical="center" wrapText="1"/>
    </xf>
    <xf numFmtId="0" fontId="1" fillId="2" borderId="9" xfId="0" applyFont="1" applyFill="1" applyBorder="1" applyAlignment="1">
      <alignment horizontal="center" wrapText="1"/>
    </xf>
    <xf numFmtId="0" fontId="2" fillId="2" borderId="9" xfId="0" applyFont="1" applyFill="1" applyBorder="1" applyAlignment="1">
      <alignment horizontal="center" wrapText="1"/>
    </xf>
    <xf numFmtId="0" fontId="21" fillId="2" borderId="0" xfId="0" applyFont="1" applyFill="1" applyAlignment="1">
      <alignment horizontal="right" wrapText="1"/>
    </xf>
    <xf numFmtId="0" fontId="11" fillId="2" borderId="0" xfId="0" applyFont="1" applyFill="1" applyAlignment="1">
      <alignment horizontal="right" wrapText="1"/>
    </xf>
    <xf numFmtId="0" fontId="29" fillId="2" borderId="0" xfId="0" applyFont="1" applyFill="1" applyAlignment="1">
      <alignment wrapText="1"/>
    </xf>
    <xf numFmtId="0" fontId="29" fillId="2" borderId="0" xfId="0" applyFont="1" applyFill="1" applyAlignment="1">
      <alignment horizontal="right" wrapText="1"/>
    </xf>
    <xf numFmtId="0" fontId="1" fillId="2" borderId="0" xfId="0" applyFont="1" applyFill="1" applyAlignment="1">
      <alignment horizontal="right" wrapText="1"/>
    </xf>
    <xf numFmtId="0" fontId="1" fillId="2" borderId="0" xfId="0" applyFont="1" applyFill="1" applyAlignment="1">
      <alignment horizontal="right" vertical="top" wrapText="1"/>
    </xf>
    <xf numFmtId="164" fontId="36" fillId="2" borderId="0" xfId="0" applyNumberFormat="1" applyFont="1" applyFill="1" applyAlignment="1">
      <alignment horizontal="left" wrapText="1"/>
    </xf>
    <xf numFmtId="164" fontId="37" fillId="2" borderId="0" xfId="0" applyNumberFormat="1" applyFont="1" applyFill="1" applyAlignment="1">
      <alignment horizontal="left" wrapText="1"/>
    </xf>
    <xf numFmtId="0" fontId="1" fillId="2" borderId="0" xfId="0" applyFont="1" applyFill="1" applyAlignment="1">
      <alignment horizontal="left" vertical="top" wrapText="1"/>
    </xf>
    <xf numFmtId="0" fontId="26" fillId="3" borderId="8" xfId="0" applyFont="1" applyFill="1" applyBorder="1" applyAlignment="1">
      <alignment horizontal="center" wrapText="1"/>
    </xf>
    <xf numFmtId="0" fontId="26" fillId="3" borderId="7" xfId="0" applyFont="1" applyFill="1" applyBorder="1" applyAlignment="1">
      <alignment horizontal="center" wrapText="1"/>
    </xf>
    <xf numFmtId="0" fontId="6" fillId="2" borderId="0" xfId="0" applyFont="1" applyFill="1" applyAlignment="1">
      <alignment horizontal="left" vertical="top" wrapText="1"/>
    </xf>
    <xf numFmtId="0" fontId="28" fillId="2" borderId="0" xfId="0" applyFont="1" applyFill="1" applyAlignment="1">
      <alignment horizontal="center" wrapText="1"/>
    </xf>
    <xf numFmtId="0" fontId="1" fillId="2" borderId="6" xfId="0" applyFont="1" applyFill="1" applyBorder="1" applyAlignment="1">
      <alignment horizontal="left" wrapText="1"/>
    </xf>
    <xf numFmtId="0" fontId="1" fillId="2" borderId="5" xfId="0" applyFont="1" applyFill="1" applyBorder="1" applyAlignment="1">
      <alignment horizontal="left" wrapText="1"/>
    </xf>
    <xf numFmtId="0" fontId="1" fillId="2" borderId="3" xfId="0" applyFont="1" applyFill="1" applyBorder="1" applyAlignment="1">
      <alignment horizontal="left" wrapText="1"/>
    </xf>
    <xf numFmtId="0" fontId="1" fillId="2" borderId="2" xfId="0" applyFont="1" applyFill="1" applyBorder="1" applyAlignment="1">
      <alignment horizontal="left" wrapText="1"/>
    </xf>
    <xf numFmtId="0" fontId="1" fillId="2" borderId="5" xfId="0" applyFont="1" applyFill="1" applyBorder="1" applyAlignment="1">
      <alignment horizontal="center" wrapText="1"/>
    </xf>
    <xf numFmtId="0" fontId="25" fillId="2" borderId="0" xfId="0" applyFont="1" applyFill="1" applyBorder="1" applyAlignment="1">
      <alignment horizontal="left" wrapText="1"/>
    </xf>
    <xf numFmtId="0" fontId="1" fillId="2" borderId="26"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2" fillId="2" borderId="25"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1" fillId="2" borderId="19" xfId="0" applyFont="1" applyFill="1" applyBorder="1" applyAlignment="1">
      <alignment horizontal="center" vertical="center" wrapText="1"/>
    </xf>
    <xf numFmtId="0" fontId="1" fillId="2" borderId="18"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2" borderId="13"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32" fillId="2" borderId="0" xfId="0" applyFont="1" applyFill="1" applyAlignment="1">
      <alignment horizontal="left" wrapText="1"/>
    </xf>
    <xf numFmtId="0" fontId="32" fillId="2" borderId="0" xfId="0" applyFont="1" applyFill="1" applyAlignment="1">
      <alignment horizontal="left" vertical="top" wrapText="1"/>
    </xf>
    <xf numFmtId="0" fontId="30" fillId="2" borderId="0" xfId="0" applyFont="1" applyFill="1" applyAlignment="1">
      <alignment horizontal="left" wrapText="1"/>
    </xf>
    <xf numFmtId="6" fontId="4" fillId="2" borderId="0" xfId="0" applyNumberFormat="1" applyFont="1" applyFill="1" applyAlignment="1">
      <alignment horizontal="center" vertical="top" wrapText="1"/>
    </xf>
    <xf numFmtId="0" fontId="4" fillId="2" borderId="0" xfId="0" applyFont="1" applyFill="1" applyAlignment="1">
      <alignment horizontal="center" vertical="top" wrapText="1"/>
    </xf>
    <xf numFmtId="0" fontId="1" fillId="2" borderId="0" xfId="0" applyFont="1" applyFill="1" applyAlignment="1">
      <alignment horizontal="left" wrapText="1"/>
    </xf>
    <xf numFmtId="6" fontId="31" fillId="2" borderId="0" xfId="0" applyNumberFormat="1" applyFont="1" applyFill="1" applyAlignment="1">
      <alignment horizontal="center" vertical="top" wrapText="1"/>
    </xf>
    <xf numFmtId="0" fontId="31" fillId="2" borderId="0" xfId="0" applyFont="1" applyFill="1" applyAlignment="1">
      <alignment horizontal="left" vertical="top" wrapText="1"/>
    </xf>
    <xf numFmtId="0" fontId="1" fillId="2" borderId="0" xfId="0" applyFont="1" applyFill="1" applyAlignment="1">
      <alignment horizontal="center" wrapText="1"/>
    </xf>
    <xf numFmtId="0" fontId="34" fillId="2" borderId="0" xfId="0" applyFont="1" applyFill="1" applyAlignment="1">
      <alignment horizontal="right" wrapText="1"/>
    </xf>
    <xf numFmtId="0" fontId="33" fillId="2" borderId="0" xfId="0" applyFont="1" applyFill="1" applyAlignment="1">
      <alignment horizontal="right" wrapText="1"/>
    </xf>
    <xf numFmtId="6" fontId="34" fillId="2" borderId="0" xfId="0" applyNumberFormat="1" applyFont="1" applyFill="1" applyAlignment="1">
      <alignment horizontal="center" wrapText="1"/>
    </xf>
    <xf numFmtId="0" fontId="34" fillId="2" borderId="0" xfId="0" applyFont="1" applyFill="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B32" lockText="1"/>
</file>

<file path=xl/ctrlProps/ctrlProp2.xml><?xml version="1.0" encoding="utf-8"?>
<formControlPr xmlns="http://schemas.microsoft.com/office/spreadsheetml/2009/9/main" objectType="CheckBox" fmlaLink="E32" lockText="1"/>
</file>

<file path=xl/ctrlProps/ctrlProp3.xml><?xml version="1.0" encoding="utf-8"?>
<formControlPr xmlns="http://schemas.microsoft.com/office/spreadsheetml/2009/9/main" objectType="CheckBox" fmlaLink="H32" lockText="1"/>
</file>

<file path=xl/ctrlProps/ctrlProp4.xml><?xml version="1.0" encoding="utf-8"?>
<formControlPr xmlns="http://schemas.microsoft.com/office/spreadsheetml/2009/9/main" objectType="CheckBox" fmlaLink="K32" lockText="1"/>
</file>

<file path=xl/ctrlProps/ctrlProp5.xml><?xml version="1.0" encoding="utf-8"?>
<formControlPr xmlns="http://schemas.microsoft.com/office/spreadsheetml/2009/9/main" objectType="CheckBox" fmlaLink="B43" lockText="1"/>
</file>

<file path=xl/ctrlProps/ctrlProp6.xml><?xml version="1.0" encoding="utf-8"?>
<formControlPr xmlns="http://schemas.microsoft.com/office/spreadsheetml/2009/9/main" objectType="CheckBox" fmlaLink="E43" lockText="1"/>
</file>

<file path=xl/ctrlProps/ctrlProp7.xml><?xml version="1.0" encoding="utf-8"?>
<formControlPr xmlns="http://schemas.microsoft.com/office/spreadsheetml/2009/9/main" objectType="CheckBox" fmlaLink="H43" lockText="1"/>
</file>

<file path=xl/ctrlProps/ctrlProp8.xml><?xml version="1.0" encoding="utf-8"?>
<formControlPr xmlns="http://schemas.microsoft.com/office/spreadsheetml/2009/9/main" objectType="CheckBox" fmlaLink="K43" lockText="1"/>
</file>

<file path=xl/ctrlProps/ctrlProp9.xml><?xml version="1.0" encoding="utf-8"?>
<formControlPr xmlns="http://schemas.microsoft.com/office/spreadsheetml/2009/9/main" objectType="CheckBox" fmlaLink="B77" lockText="1"/>
</file>

<file path=xl/ctrlProps/ctrlProp10.xml><?xml version="1.0" encoding="utf-8"?>
<formControlPr xmlns="http://schemas.microsoft.com/office/spreadsheetml/2009/9/main" objectType="CheckBox" fmlaLink="B58" lockText="1"/>
</file>

<file path=xl/ctrlProps/ctrlProp11.xml><?xml version="1.0" encoding="utf-8"?>
<formControlPr xmlns="http://schemas.microsoft.com/office/spreadsheetml/2009/9/main" objectType="CheckBox" fmlaLink="E32" lockText="1"/>
</file>

<file path=xl/ctrlProps/ctrlProp12.xml><?xml version="1.0" encoding="utf-8"?>
<formControlPr xmlns="http://schemas.microsoft.com/office/spreadsheetml/2009/9/main" objectType="CheckBox" fmlaLink="H32" lockText="1"/>
</file>

<file path=xl/ctrlProps/ctrlProp13.xml><?xml version="1.0" encoding="utf-8"?>
<formControlPr xmlns="http://schemas.microsoft.com/office/spreadsheetml/2009/9/main" objectType="CheckBox" fmlaLink="K32" lockText="1"/>
</file>

<file path=xl/ctrlProps/ctrlProp14.xml><?xml version="1.0" encoding="utf-8"?>
<formControlPr xmlns="http://schemas.microsoft.com/office/spreadsheetml/2009/9/main" objectType="CheckBox" fmlaLink="E58" lockText="1"/>
</file>

<file path=xl/ctrlProps/ctrlProp15.xml><?xml version="1.0" encoding="utf-8"?>
<formControlPr xmlns="http://schemas.microsoft.com/office/spreadsheetml/2009/9/main" objectType="CheckBox" fmlaLink="H58" lockText="1"/>
</file>

<file path=xl/ctrlProps/ctrlProp16.xml><?xml version="1.0" encoding="utf-8"?>
<formControlPr xmlns="http://schemas.microsoft.com/office/spreadsheetml/2009/9/main" objectType="CheckBox" fmlaLink="K58" lockText="1"/>
</file>

<file path=xl/ctrlProps/ctrlProp17.xml><?xml version="1.0" encoding="utf-8"?>
<formControlPr xmlns="http://schemas.microsoft.com/office/spreadsheetml/2009/9/main" objectType="CheckBox" fmlaLink="E77" lockText="1"/>
</file>

<file path=xl/ctrlProps/ctrlProp18.xml><?xml version="1.0" encoding="utf-8"?>
<formControlPr xmlns="http://schemas.microsoft.com/office/spreadsheetml/2009/9/main" objectType="CheckBox" fmlaLink="H77" lockText="1"/>
</file>

<file path=xl/ctrlProps/ctrlProp19.xml><?xml version="1.0" encoding="utf-8"?>
<formControlPr xmlns="http://schemas.microsoft.com/office/spreadsheetml/2009/9/main" objectType="CheckBox" fmlaLink="K77" lockText="1"/>
</file>

<file path=xl/ctrlProps/ctrlProp20.xml><?xml version="1.0" encoding="utf-8"?>
<formControlPr xmlns="http://schemas.microsoft.com/office/spreadsheetml/2009/9/main" objectType="CheckBox" fmlaLink="B94" lockText="1" noThreeD="1"/>
</file>

<file path=xl/ctrlProps/ctrlProp21.xml><?xml version="1.0" encoding="utf-8"?>
<formControlPr xmlns="http://schemas.microsoft.com/office/spreadsheetml/2009/9/main" objectType="CheckBox" fmlaLink="E94" lockText="1" noThreeD="1"/>
</file>

<file path=xl/ctrlProps/ctrlProp22.xml><?xml version="1.0" encoding="utf-8"?>
<formControlPr xmlns="http://schemas.microsoft.com/office/spreadsheetml/2009/9/main" objectType="CheckBox" fmlaLink="H94" lockText="1" noThreeD="1"/>
</file>

<file path=xl/ctrlProps/ctrlProp23.xml><?xml version="1.0" encoding="utf-8"?>
<formControlPr xmlns="http://schemas.microsoft.com/office/spreadsheetml/2009/9/main" objectType="CheckBox" fmlaLink="K94" lockText="1" noThreeD="1"/>
</file>

<file path=xl/ctrlProps/ctrlProp24.xml><?xml version="1.0" encoding="utf-8"?>
<formControlPr xmlns="http://schemas.microsoft.com/office/spreadsheetml/2009/9/main" objectType="CheckBox" fmlaLink="B127" lockText="1"/>
</file>

<file path=xl/ctrlProps/ctrlProp25.xml><?xml version="1.0" encoding="utf-8"?>
<formControlPr xmlns="http://schemas.microsoft.com/office/spreadsheetml/2009/9/main" objectType="CheckBox" fmlaLink="E127" lockText="1"/>
</file>

<file path=xl/ctrlProps/ctrlProp26.xml><?xml version="1.0" encoding="utf-8"?>
<formControlPr xmlns="http://schemas.microsoft.com/office/spreadsheetml/2009/9/main" objectType="CheckBox" fmlaLink="H127" lockText="1"/>
</file>

<file path=xl/ctrlProps/ctrlProp27.xml><?xml version="1.0" encoding="utf-8"?>
<formControlPr xmlns="http://schemas.microsoft.com/office/spreadsheetml/2009/9/main" objectType="CheckBox" fmlaLink="K127" lockText="1"/>
</file>

<file path=xl/ctrlProps/ctrlProp28.xml><?xml version="1.0" encoding="utf-8"?>
<formControlPr xmlns="http://schemas.microsoft.com/office/spreadsheetml/2009/9/main" objectType="CheckBox" fmlaLink="B157" lockText="1"/>
</file>

<file path=xl/ctrlProps/ctrlProp29.xml><?xml version="1.0" encoding="utf-8"?>
<formControlPr xmlns="http://schemas.microsoft.com/office/spreadsheetml/2009/9/main" objectType="CheckBox" fmlaLink="E157" lockText="1"/>
</file>

<file path=xl/ctrlProps/ctrlProp30.xml><?xml version="1.0" encoding="utf-8"?>
<formControlPr xmlns="http://schemas.microsoft.com/office/spreadsheetml/2009/9/main" objectType="CheckBox" fmlaLink="H157" lockText="1"/>
</file>

<file path=xl/ctrlProps/ctrlProp31.xml><?xml version="1.0" encoding="utf-8"?>
<formControlPr xmlns="http://schemas.microsoft.com/office/spreadsheetml/2009/9/main" objectType="CheckBox" fmlaLink="K157" lockText="1"/>
</file>

<file path=xl/ctrlProps/ctrlProp32.xml><?xml version="1.0" encoding="utf-8"?>
<formControlPr xmlns="http://schemas.microsoft.com/office/spreadsheetml/2009/9/main" objectType="CheckBox" fmlaLink="B144" lockText="1"/>
</file>

<file path=xl/ctrlProps/ctrlProp33.xml><?xml version="1.0" encoding="utf-8"?>
<formControlPr xmlns="http://schemas.microsoft.com/office/spreadsheetml/2009/9/main" objectType="CheckBox" fmlaLink="E144" lockText="1"/>
</file>

<file path=xl/ctrlProps/ctrlProp34.xml><?xml version="1.0" encoding="utf-8"?>
<formControlPr xmlns="http://schemas.microsoft.com/office/spreadsheetml/2009/9/main" objectType="CheckBox" fmlaLink="H144" lockText="1"/>
</file>

<file path=xl/ctrlProps/ctrlProp35.xml><?xml version="1.0" encoding="utf-8"?>
<formControlPr xmlns="http://schemas.microsoft.com/office/spreadsheetml/2009/9/main" objectType="CheckBox" fmlaLink="K144" lockText="1"/>
</file>

<file path=xl/ctrlProps/ctrlProp36.xml><?xml version="1.0" encoding="utf-8"?>
<formControlPr xmlns="http://schemas.microsoft.com/office/spreadsheetml/2009/9/main" objectType="CheckBox" fmlaLink="E184" lockText="1" noThreeD="1"/>
</file>

<file path=xl/ctrlProps/ctrlProp37.xml><?xml version="1.0" encoding="utf-8"?>
<formControlPr xmlns="http://schemas.microsoft.com/office/spreadsheetml/2009/9/main" objectType="CheckBox" fmlaLink="H184" lockText="1" noThreeD="1"/>
</file>

<file path=xl/ctrlProps/ctrlProp38.xml><?xml version="1.0" encoding="utf-8"?>
<formControlPr xmlns="http://schemas.microsoft.com/office/spreadsheetml/2009/9/main" objectType="CheckBox" fmlaLink="K184" lockText="1" noThreeD="1"/>
</file>

<file path=xl/ctrlProps/ctrlProp39.xml><?xml version="1.0" encoding="utf-8"?>
<formControlPr xmlns="http://schemas.microsoft.com/office/spreadsheetml/2009/9/main" objectType="CheckBox" fmlaLink="E195" lockText="1" noThreeD="1"/>
</file>

<file path=xl/ctrlProps/ctrlProp40.xml><?xml version="1.0" encoding="utf-8"?>
<formControlPr xmlns="http://schemas.microsoft.com/office/spreadsheetml/2009/9/main" objectType="CheckBox" fmlaLink="H195" lockText="1" noThreeD="1"/>
</file>

<file path=xl/ctrlProps/ctrlProp41.xml><?xml version="1.0" encoding="utf-8"?>
<formControlPr xmlns="http://schemas.microsoft.com/office/spreadsheetml/2009/9/main" objectType="CheckBox" fmlaLink="K195" lockText="1" noThreeD="1"/>
</file>

<file path=xl/ctrlProps/ctrlProp42.xml><?xml version="1.0" encoding="utf-8"?>
<formControlPr xmlns="http://schemas.microsoft.com/office/spreadsheetml/2009/9/main" objectType="CheckBox" fmlaLink="E206" lockText="1" noThreeD="1"/>
</file>

<file path=xl/ctrlProps/ctrlProp43.xml><?xml version="1.0" encoding="utf-8"?>
<formControlPr xmlns="http://schemas.microsoft.com/office/spreadsheetml/2009/9/main" objectType="CheckBox" fmlaLink="H206" lockText="1" noThreeD="1"/>
</file>

<file path=xl/ctrlProps/ctrlProp44.xml><?xml version="1.0" encoding="utf-8"?>
<formControlPr xmlns="http://schemas.microsoft.com/office/spreadsheetml/2009/9/main" objectType="CheckBox" fmlaLink="K206" lockText="1" noThreeD="1"/>
</file>

<file path=xl/ctrlProps/ctrlProp45.xml><?xml version="1.0" encoding="utf-8"?>
<formControlPr xmlns="http://schemas.microsoft.com/office/spreadsheetml/2009/9/main" objectType="CheckBox" fmlaLink="E217" lockText="1" noThreeD="1"/>
</file>

<file path=xl/ctrlProps/ctrlProp46.xml><?xml version="1.0" encoding="utf-8"?>
<formControlPr xmlns="http://schemas.microsoft.com/office/spreadsheetml/2009/9/main" objectType="CheckBox" fmlaLink="H217" lockText="1" noThreeD="1"/>
</file>

<file path=xl/ctrlProps/ctrlProp47.xml><?xml version="1.0" encoding="utf-8"?>
<formControlPr xmlns="http://schemas.microsoft.com/office/spreadsheetml/2009/9/main" objectType="CheckBox" fmlaLink="K217" lockText="1" noThreeD="1"/>
</file>

<file path=xl/ctrlProps/ctrlProp48.xml><?xml version="1.0" encoding="utf-8"?>
<formControlPr xmlns="http://schemas.microsoft.com/office/spreadsheetml/2009/9/main" objectType="CheckBox" fmlaLink="E233" lockText="1" noThreeD="1"/>
</file>

<file path=xl/ctrlProps/ctrlProp49.xml><?xml version="1.0" encoding="utf-8"?>
<formControlPr xmlns="http://schemas.microsoft.com/office/spreadsheetml/2009/9/main" objectType="CheckBox" fmlaLink="H233" lockText="1" noThreeD="1"/>
</file>

<file path=xl/ctrlProps/ctrlProp50.xml><?xml version="1.0" encoding="utf-8"?>
<formControlPr xmlns="http://schemas.microsoft.com/office/spreadsheetml/2009/9/main" objectType="CheckBox" fmlaLink="K233" lockText="1" noThreeD="1"/>
</file>

<file path=xl/ctrlProps/ctrlProp51.xml><?xml version="1.0" encoding="utf-8"?>
<formControlPr xmlns="http://schemas.microsoft.com/office/spreadsheetml/2009/9/main" objectType="CheckBox" fmlaLink="E244" lockText="1" noThreeD="1"/>
</file>

<file path=xl/ctrlProps/ctrlProp52.xml><?xml version="1.0" encoding="utf-8"?>
<formControlPr xmlns="http://schemas.microsoft.com/office/spreadsheetml/2009/9/main" objectType="CheckBox" fmlaLink="H244" lockText="1" noThreeD="1"/>
</file>

<file path=xl/ctrlProps/ctrlProp53.xml><?xml version="1.0" encoding="utf-8"?>
<formControlPr xmlns="http://schemas.microsoft.com/office/spreadsheetml/2009/9/main" objectType="CheckBox" fmlaLink="K244" lockText="1" noThreeD="1"/>
</file>

<file path=xl/ctrlProps/ctrlProp54.xml><?xml version="1.0" encoding="utf-8"?>
<formControlPr xmlns="http://schemas.microsoft.com/office/spreadsheetml/2009/9/main" objectType="CheckBox" fmlaLink="E255" lockText="1" noThreeD="1"/>
</file>

<file path=xl/ctrlProps/ctrlProp55.xml><?xml version="1.0" encoding="utf-8"?>
<formControlPr xmlns="http://schemas.microsoft.com/office/spreadsheetml/2009/9/main" objectType="CheckBox" fmlaLink="H255" lockText="1" noThreeD="1"/>
</file>

<file path=xl/ctrlProps/ctrlProp56.xml><?xml version="1.0" encoding="utf-8"?>
<formControlPr xmlns="http://schemas.microsoft.com/office/spreadsheetml/2009/9/main" objectType="CheckBox" fmlaLink="K255" lockText="1" noThreeD="1"/>
</file>

<file path=xl/ctrlProps/ctrlProp57.xml><?xml version="1.0" encoding="utf-8"?>
<formControlPr xmlns="http://schemas.microsoft.com/office/spreadsheetml/2009/9/main" objectType="CheckBox" fmlaLink="E266" lockText="1" noThreeD="1"/>
</file>

<file path=xl/ctrlProps/ctrlProp58.xml><?xml version="1.0" encoding="utf-8"?>
<formControlPr xmlns="http://schemas.microsoft.com/office/spreadsheetml/2009/9/main" objectType="CheckBox" fmlaLink="H266" lockText="1" noThreeD="1"/>
</file>

<file path=xl/ctrlProps/ctrlProp59.xml><?xml version="1.0" encoding="utf-8"?>
<formControlPr xmlns="http://schemas.microsoft.com/office/spreadsheetml/2009/9/main" objectType="CheckBox" fmlaLink="K266" lockText="1" noThreeD="1"/>
</file>

<file path=xl/ctrlProps/ctrlProp60.xml><?xml version="1.0" encoding="utf-8"?>
<formControlPr xmlns="http://schemas.microsoft.com/office/spreadsheetml/2009/9/main" objectType="CheckBox" fmlaLink="E277" lockText="1" noThreeD="1"/>
</file>

<file path=xl/ctrlProps/ctrlProp61.xml><?xml version="1.0" encoding="utf-8"?>
<formControlPr xmlns="http://schemas.microsoft.com/office/spreadsheetml/2009/9/main" objectType="CheckBox" fmlaLink="H277" lockText="1" noThreeD="1"/>
</file>

<file path=xl/ctrlProps/ctrlProp62.xml><?xml version="1.0" encoding="utf-8"?>
<formControlPr xmlns="http://schemas.microsoft.com/office/spreadsheetml/2009/9/main" objectType="CheckBox" fmlaLink="K277" lockText="1" noThreeD="1"/>
</file>

<file path=xl/ctrlProps/ctrlProp63.xml><?xml version="1.0" encoding="utf-8"?>
<formControlPr xmlns="http://schemas.microsoft.com/office/spreadsheetml/2009/9/main" objectType="CheckBox" fmlaLink="E291" lockText="1" noThreeD="1"/>
</file>

<file path=xl/ctrlProps/ctrlProp64.xml><?xml version="1.0" encoding="utf-8"?>
<formControlPr xmlns="http://schemas.microsoft.com/office/spreadsheetml/2009/9/main" objectType="CheckBox" fmlaLink="H291" lockText="1" noThreeD="1"/>
</file>

<file path=xl/ctrlProps/ctrlProp65.xml><?xml version="1.0" encoding="utf-8"?>
<formControlPr xmlns="http://schemas.microsoft.com/office/spreadsheetml/2009/9/main" objectType="CheckBox" fmlaLink="K291" lockText="1" noThreeD="1"/>
</file>

<file path=xl/ctrlProps/ctrlProp66.xml><?xml version="1.0" encoding="utf-8"?>
<formControlPr xmlns="http://schemas.microsoft.com/office/spreadsheetml/2009/9/main" objectType="CheckBox" fmlaLink="E302" lockText="1" noThreeD="1"/>
</file>

<file path=xl/ctrlProps/ctrlProp67.xml><?xml version="1.0" encoding="utf-8"?>
<formControlPr xmlns="http://schemas.microsoft.com/office/spreadsheetml/2009/9/main" objectType="CheckBox" fmlaLink="H302" lockText="1" noThreeD="1"/>
</file>

<file path=xl/ctrlProps/ctrlProp68.xml><?xml version="1.0" encoding="utf-8"?>
<formControlPr xmlns="http://schemas.microsoft.com/office/spreadsheetml/2009/9/main" objectType="CheckBox" fmlaLink="K302" lockText="1" noThreeD="1"/>
</file>

<file path=xl/ctrlProps/ctrlProp69.xml><?xml version="1.0" encoding="utf-8"?>
<formControlPr xmlns="http://schemas.microsoft.com/office/spreadsheetml/2009/9/main" objectType="CheckBox" fmlaLink="E313" lockText="1" noThreeD="1"/>
</file>

<file path=xl/ctrlProps/ctrlProp70.xml><?xml version="1.0" encoding="utf-8"?>
<formControlPr xmlns="http://schemas.microsoft.com/office/spreadsheetml/2009/9/main" objectType="CheckBox" fmlaLink="H313" lockText="1" noThreeD="1"/>
</file>

<file path=xl/ctrlProps/ctrlProp71.xml><?xml version="1.0" encoding="utf-8"?>
<formControlPr xmlns="http://schemas.microsoft.com/office/spreadsheetml/2009/9/main" objectType="CheckBox" fmlaLink="K313" lockText="1" noThreeD="1"/>
</file>

<file path=xl/ctrlProps/ctrlProp72.xml><?xml version="1.0" encoding="utf-8"?>
<formControlPr xmlns="http://schemas.microsoft.com/office/spreadsheetml/2009/9/main" objectType="CheckBox" fmlaLink="E324" lockText="1" noThreeD="1"/>
</file>

<file path=xl/ctrlProps/ctrlProp73.xml><?xml version="1.0" encoding="utf-8"?>
<formControlPr xmlns="http://schemas.microsoft.com/office/spreadsheetml/2009/9/main" objectType="CheckBox" fmlaLink="H324" lockText="1" noThreeD="1"/>
</file>

<file path=xl/ctrlProps/ctrlProp74.xml><?xml version="1.0" encoding="utf-8"?>
<formControlPr xmlns="http://schemas.microsoft.com/office/spreadsheetml/2009/9/main" objectType="CheckBox" fmlaLink="K324" lockText="1" noThreeD="1"/>
</file>

<file path=xl/ctrlProps/ctrlProp75.xml><?xml version="1.0" encoding="utf-8"?>
<formControlPr xmlns="http://schemas.microsoft.com/office/spreadsheetml/2009/9/main" objectType="CheckBox" fmlaLink="B352" lockText="1" noThreeD="1"/>
</file>

<file path=xl/ctrlProps/ctrlProp76.xml><?xml version="1.0" encoding="utf-8"?>
<formControlPr xmlns="http://schemas.microsoft.com/office/spreadsheetml/2009/9/main" objectType="CheckBox" fmlaLink="H352" lockText="1" noThreeD="1"/>
</file>

<file path=xl/ctrlProps/ctrlProp77.xml><?xml version="1.0" encoding="utf-8"?>
<formControlPr xmlns="http://schemas.microsoft.com/office/spreadsheetml/2009/9/main" objectType="CheckBox" fmlaLink="B355" lockText="1" noThreeD="1"/>
</file>

<file path=xl/ctrlProps/ctrlProp78.xml><?xml version="1.0" encoding="utf-8"?>
<formControlPr xmlns="http://schemas.microsoft.com/office/spreadsheetml/2009/9/main" objectType="CheckBox" fmlaLink="H355" lockText="1" noThreeD="1"/>
</file>

<file path=xl/ctrlProps/ctrlProp79.xml><?xml version="1.0" encoding="utf-8"?>
<formControlPr xmlns="http://schemas.microsoft.com/office/spreadsheetml/2009/9/main" objectType="CheckBox" fmlaLink="B355" lockText="1" noThreeD="1"/>
</file>

<file path=xl/ctrlProps/ctrlProp80.xml><?xml version="1.0" encoding="utf-8"?>
<formControlPr xmlns="http://schemas.microsoft.com/office/spreadsheetml/2009/9/main" objectType="CheckBox" fmlaLink="H355" lockText="1" noThreeD="1"/>
</file>

<file path=xl/drawings/_rels/drawing1.xml.rels><?xml version="1.0" encoding="UTF-8" standalone="yes"?>
<Relationships xmlns="http://schemas.openxmlformats.org/package/2006/relationships"><Relationship Id="rId26" Type="http://schemas.openxmlformats.org/officeDocument/2006/relationships/image" Target="../media/image25.png"/><Relationship Id="rId21" Type="http://schemas.openxmlformats.org/officeDocument/2006/relationships/image" Target="../media/image21.emf"/><Relationship Id="rId42" Type="http://schemas.openxmlformats.org/officeDocument/2006/relationships/image" Target="../media/image41.png"/><Relationship Id="rId47" Type="http://schemas.openxmlformats.org/officeDocument/2006/relationships/image" Target="../media/image46.jpeg"/><Relationship Id="rId63" Type="http://schemas.openxmlformats.org/officeDocument/2006/relationships/image" Target="../media/image62.gif"/><Relationship Id="rId68" Type="http://schemas.openxmlformats.org/officeDocument/2006/relationships/image" Target="../media/image67.jpeg"/><Relationship Id="rId7" Type="http://schemas.openxmlformats.org/officeDocument/2006/relationships/image" Target="../media/image7.png"/><Relationship Id="rId71" Type="http://schemas.openxmlformats.org/officeDocument/2006/relationships/image" Target="../media/image70.png"/><Relationship Id="rId2" Type="http://schemas.openxmlformats.org/officeDocument/2006/relationships/image" Target="../media/image2.jpeg"/><Relationship Id="rId16" Type="http://schemas.openxmlformats.org/officeDocument/2006/relationships/image" Target="../media/image16.jpeg"/><Relationship Id="rId29" Type="http://schemas.openxmlformats.org/officeDocument/2006/relationships/image" Target="../media/image28.emf"/><Relationship Id="rId11" Type="http://schemas.openxmlformats.org/officeDocument/2006/relationships/image" Target="../media/image11.jpeg"/><Relationship Id="rId24" Type="http://schemas.microsoft.com/office/2007/relationships/hdphoto" Target="../media/hdphoto1.wdp"/><Relationship Id="rId32" Type="http://schemas.openxmlformats.org/officeDocument/2006/relationships/image" Target="../media/image31.png"/><Relationship Id="rId37" Type="http://schemas.openxmlformats.org/officeDocument/2006/relationships/image" Target="../media/image36.png"/><Relationship Id="rId40" Type="http://schemas.openxmlformats.org/officeDocument/2006/relationships/image" Target="../media/image39.emf"/><Relationship Id="rId45" Type="http://schemas.openxmlformats.org/officeDocument/2006/relationships/image" Target="../media/image44.emf"/><Relationship Id="rId53" Type="http://schemas.openxmlformats.org/officeDocument/2006/relationships/image" Target="../media/image52.jpeg"/><Relationship Id="rId58" Type="http://schemas.openxmlformats.org/officeDocument/2006/relationships/image" Target="../media/image57.gif"/><Relationship Id="rId66" Type="http://schemas.openxmlformats.org/officeDocument/2006/relationships/image" Target="../media/image65.gif"/><Relationship Id="rId5" Type="http://schemas.openxmlformats.org/officeDocument/2006/relationships/image" Target="../media/image5.png"/><Relationship Id="rId61" Type="http://schemas.openxmlformats.org/officeDocument/2006/relationships/image" Target="../media/image60.gif"/><Relationship Id="rId19" Type="http://schemas.openxmlformats.org/officeDocument/2006/relationships/image" Target="../media/image19.png"/><Relationship Id="rId14" Type="http://schemas.openxmlformats.org/officeDocument/2006/relationships/image" Target="../media/image14.jpeg"/><Relationship Id="rId22" Type="http://schemas.openxmlformats.org/officeDocument/2006/relationships/image" Target="../media/image22.emf"/><Relationship Id="rId27" Type="http://schemas.openxmlformats.org/officeDocument/2006/relationships/image" Target="../media/image26.png"/><Relationship Id="rId30" Type="http://schemas.openxmlformats.org/officeDocument/2006/relationships/image" Target="../media/image29.png"/><Relationship Id="rId35" Type="http://schemas.openxmlformats.org/officeDocument/2006/relationships/image" Target="../media/image34.png"/><Relationship Id="rId43" Type="http://schemas.openxmlformats.org/officeDocument/2006/relationships/image" Target="../media/image42.emf"/><Relationship Id="rId48" Type="http://schemas.openxmlformats.org/officeDocument/2006/relationships/image" Target="../media/image47.png"/><Relationship Id="rId56" Type="http://schemas.openxmlformats.org/officeDocument/2006/relationships/image" Target="../media/image55.gif"/><Relationship Id="rId64" Type="http://schemas.openxmlformats.org/officeDocument/2006/relationships/image" Target="../media/image63.gif"/><Relationship Id="rId69" Type="http://schemas.openxmlformats.org/officeDocument/2006/relationships/image" Target="../media/image68.png"/><Relationship Id="rId8" Type="http://schemas.openxmlformats.org/officeDocument/2006/relationships/image" Target="../media/image8.jpeg"/><Relationship Id="rId51" Type="http://schemas.openxmlformats.org/officeDocument/2006/relationships/image" Target="../media/image50.jpe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jpeg"/><Relationship Id="rId25" Type="http://schemas.openxmlformats.org/officeDocument/2006/relationships/image" Target="../media/image24.png"/><Relationship Id="rId33" Type="http://schemas.openxmlformats.org/officeDocument/2006/relationships/image" Target="../media/image32.png"/><Relationship Id="rId38" Type="http://schemas.openxmlformats.org/officeDocument/2006/relationships/image" Target="../media/image37.emf"/><Relationship Id="rId46" Type="http://schemas.openxmlformats.org/officeDocument/2006/relationships/image" Target="../media/image45.png"/><Relationship Id="rId59" Type="http://schemas.openxmlformats.org/officeDocument/2006/relationships/image" Target="../media/image58.gif"/><Relationship Id="rId67" Type="http://schemas.openxmlformats.org/officeDocument/2006/relationships/image" Target="../media/image66.gif"/><Relationship Id="rId20" Type="http://schemas.openxmlformats.org/officeDocument/2006/relationships/image" Target="../media/image20.emf"/><Relationship Id="rId41" Type="http://schemas.openxmlformats.org/officeDocument/2006/relationships/image" Target="../media/image40.emf"/><Relationship Id="rId54" Type="http://schemas.openxmlformats.org/officeDocument/2006/relationships/image" Target="../media/image53.gif"/><Relationship Id="rId62" Type="http://schemas.openxmlformats.org/officeDocument/2006/relationships/image" Target="../media/image61.gif"/><Relationship Id="rId70" Type="http://schemas.openxmlformats.org/officeDocument/2006/relationships/image" Target="../media/image69.png"/><Relationship Id="rId1" Type="http://schemas.openxmlformats.org/officeDocument/2006/relationships/image" Target="../media/image1.png"/><Relationship Id="rId6" Type="http://schemas.openxmlformats.org/officeDocument/2006/relationships/image" Target="../media/image6.jpe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7.emf"/><Relationship Id="rId36" Type="http://schemas.openxmlformats.org/officeDocument/2006/relationships/image" Target="../media/image35.png"/><Relationship Id="rId49" Type="http://schemas.openxmlformats.org/officeDocument/2006/relationships/image" Target="../media/image48.png"/><Relationship Id="rId57" Type="http://schemas.openxmlformats.org/officeDocument/2006/relationships/image" Target="../media/image56.gif"/><Relationship Id="rId10" Type="http://schemas.openxmlformats.org/officeDocument/2006/relationships/image" Target="../media/image10.jpeg"/><Relationship Id="rId31" Type="http://schemas.openxmlformats.org/officeDocument/2006/relationships/image" Target="../media/image30.emf"/><Relationship Id="rId44" Type="http://schemas.openxmlformats.org/officeDocument/2006/relationships/image" Target="../media/image43.png"/><Relationship Id="rId52" Type="http://schemas.openxmlformats.org/officeDocument/2006/relationships/image" Target="../media/image51.png"/><Relationship Id="rId60" Type="http://schemas.openxmlformats.org/officeDocument/2006/relationships/image" Target="../media/image59.gif"/><Relationship Id="rId65" Type="http://schemas.openxmlformats.org/officeDocument/2006/relationships/image" Target="../media/image64.gif"/><Relationship Id="rId4" Type="http://schemas.openxmlformats.org/officeDocument/2006/relationships/image" Target="../media/image4.png"/><Relationship Id="rId9" Type="http://schemas.openxmlformats.org/officeDocument/2006/relationships/image" Target="../media/image9.jpeg"/><Relationship Id="rId13" Type="http://schemas.openxmlformats.org/officeDocument/2006/relationships/image" Target="../media/image13.png"/><Relationship Id="rId18" Type="http://schemas.openxmlformats.org/officeDocument/2006/relationships/image" Target="../media/image18.png"/><Relationship Id="rId39" Type="http://schemas.openxmlformats.org/officeDocument/2006/relationships/image" Target="../media/image38.emf"/><Relationship Id="rId34" Type="http://schemas.openxmlformats.org/officeDocument/2006/relationships/image" Target="../media/image33.png"/><Relationship Id="rId50" Type="http://schemas.openxmlformats.org/officeDocument/2006/relationships/image" Target="../media/image49.jpeg"/><Relationship Id="rId55" Type="http://schemas.openxmlformats.org/officeDocument/2006/relationships/image" Target="../media/image54.gif"/></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0</xdr:colOff>
      <xdr:row>0</xdr:row>
      <xdr:rowOff>0</xdr:rowOff>
    </xdr:to>
    <xdr:pic>
      <xdr:nvPicPr>
        <xdr:cNvPr id="2" name="Picture 1" descr="CMD-Design logo"/>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9525</xdr:colOff>
      <xdr:row>104</xdr:row>
      <xdr:rowOff>85726</xdr:rowOff>
    </xdr:from>
    <xdr:to>
      <xdr:col>2</xdr:col>
      <xdr:colOff>187092</xdr:colOff>
      <xdr:row>110</xdr:row>
      <xdr:rowOff>133350</xdr:rowOff>
    </xdr:to>
    <xdr:pic>
      <xdr:nvPicPr>
        <xdr:cNvPr id="3" name="Picture 26"/>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8637" t="10382" r="37630" b="24284"/>
        <a:stretch>
          <a:fillRect/>
        </a:stretch>
      </xdr:blipFill>
      <xdr:spPr bwMode="auto">
        <a:xfrm>
          <a:off x="114300" y="21974176"/>
          <a:ext cx="1339617" cy="962024"/>
        </a:xfrm>
        <a:prstGeom prst="rect">
          <a:avLst/>
        </a:prstGeom>
        <a:noFill/>
        <a:ln w="38100" cmpd="thickThin">
          <a:solidFill>
            <a:srgbClr val="00B0F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4</xdr:col>
      <xdr:colOff>47626</xdr:colOff>
      <xdr:row>104</xdr:row>
      <xdr:rowOff>85726</xdr:rowOff>
    </xdr:from>
    <xdr:to>
      <xdr:col>5</xdr:col>
      <xdr:colOff>226241</xdr:colOff>
      <xdr:row>110</xdr:row>
      <xdr:rowOff>133350</xdr:rowOff>
    </xdr:to>
    <xdr:pic>
      <xdr:nvPicPr>
        <xdr:cNvPr id="4" name="Picture 27"/>
        <xdr:cNvPicPr preferRelativeResize="0">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31714" t="37746" r="32773" b="14116"/>
        <a:stretch>
          <a:fillRect/>
        </a:stretch>
      </xdr:blipFill>
      <xdr:spPr bwMode="auto">
        <a:xfrm>
          <a:off x="1809751" y="21974176"/>
          <a:ext cx="1312090" cy="962024"/>
        </a:xfrm>
        <a:prstGeom prst="rect">
          <a:avLst/>
        </a:prstGeom>
        <a:noFill/>
        <a:ln w="38100" cmpd="thickThin">
          <a:solidFill>
            <a:srgbClr val="00B0F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7</xdr:col>
      <xdr:colOff>57151</xdr:colOff>
      <xdr:row>104</xdr:row>
      <xdr:rowOff>85726</xdr:rowOff>
    </xdr:from>
    <xdr:to>
      <xdr:col>8</xdr:col>
      <xdr:colOff>235766</xdr:colOff>
      <xdr:row>110</xdr:row>
      <xdr:rowOff>123825</xdr:rowOff>
    </xdr:to>
    <xdr:pic>
      <xdr:nvPicPr>
        <xdr:cNvPr id="5" name="Picture 28"/>
        <xdr:cNvPicPr preferRelativeResize="0">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33583" t="30869" r="32993" b="20993"/>
        <a:stretch>
          <a:fillRect/>
        </a:stretch>
      </xdr:blipFill>
      <xdr:spPr bwMode="auto">
        <a:xfrm>
          <a:off x="3448051" y="21974176"/>
          <a:ext cx="1312090" cy="952499"/>
        </a:xfrm>
        <a:prstGeom prst="rect">
          <a:avLst/>
        </a:prstGeom>
        <a:noFill/>
        <a:ln w="38100" cmpd="thickThin">
          <a:solidFill>
            <a:srgbClr val="00B0F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oneCellAnchor>
    <xdr:from>
      <xdr:col>3</xdr:col>
      <xdr:colOff>238129</xdr:colOff>
      <xdr:row>127</xdr:row>
      <xdr:rowOff>66675</xdr:rowOff>
    </xdr:from>
    <xdr:ext cx="1341596" cy="987207"/>
    <xdr:pic>
      <xdr:nvPicPr>
        <xdr:cNvPr id="6" name="Picture 39" descr="TN-DSC_0039"/>
        <xdr:cNvPicPr>
          <a:picLocks noChangeAspect="1" noChangeArrowheads="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t="8622" r="8219"/>
        <a:stretch/>
      </xdr:blipFill>
      <xdr:spPr bwMode="auto">
        <a:xfrm>
          <a:off x="1752604" y="28289250"/>
          <a:ext cx="1341596" cy="987207"/>
        </a:xfrm>
        <a:prstGeom prst="rect">
          <a:avLst/>
        </a:prstGeom>
        <a:noFill/>
        <a:ln w="38100" cmpd="thickThin">
          <a:solidFill>
            <a:srgbClr val="00B0F0"/>
          </a:solidFill>
          <a:miter lim="800000"/>
          <a:headEnd/>
          <a:tailEnd/>
        </a:ln>
        <a:extLst>
          <a:ext uri="{909E8E84-426E-40DD-AFC4-6F175D3DCCD1}">
            <a14:hiddenFill xmlns:a14="http://schemas.microsoft.com/office/drawing/2010/main">
              <a:solidFill>
                <a:srgbClr val="FFFFFF"/>
              </a:solidFill>
            </a14:hiddenFill>
          </a:ext>
        </a:extLst>
      </xdr:spPr>
    </xdr:pic>
    <xdr:clientData/>
  </xdr:oneCellAnchor>
  <xdr:oneCellAnchor>
    <xdr:from>
      <xdr:col>4</xdr:col>
      <xdr:colOff>47625</xdr:colOff>
      <xdr:row>144</xdr:row>
      <xdr:rowOff>57585</xdr:rowOff>
    </xdr:from>
    <xdr:ext cx="1259155" cy="961589"/>
    <xdr:pic>
      <xdr:nvPicPr>
        <xdr:cNvPr id="8" name="Picture 50" descr="photo2"/>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l="21359" b="18614"/>
        <a:stretch>
          <a:fillRect/>
        </a:stretch>
      </xdr:blipFill>
      <xdr:spPr bwMode="auto">
        <a:xfrm>
          <a:off x="1809750" y="32652135"/>
          <a:ext cx="1259155" cy="961589"/>
        </a:xfrm>
        <a:prstGeom prst="rect">
          <a:avLst/>
        </a:prstGeom>
        <a:noFill/>
        <a:ln w="38100" cmpd="thickThin">
          <a:solidFill>
            <a:srgbClr val="00B0F0"/>
          </a:solidFill>
          <a:miter lim="800000"/>
          <a:headEnd/>
          <a:tailEnd/>
        </a:ln>
        <a:extLst>
          <a:ext uri="{909E8E84-426E-40DD-AFC4-6F175D3DCCD1}">
            <a14:hiddenFill xmlns:a14="http://schemas.microsoft.com/office/drawing/2010/main">
              <a:solidFill>
                <a:srgbClr val="FFFFFF"/>
              </a:solidFill>
            </a14:hiddenFill>
          </a:ext>
        </a:extLst>
      </xdr:spPr>
    </xdr:pic>
    <xdr:clientData/>
  </xdr:oneCellAnchor>
  <xdr:twoCellAnchor>
    <xdr:from>
      <xdr:col>4</xdr:col>
      <xdr:colOff>0</xdr:colOff>
      <xdr:row>214</xdr:row>
      <xdr:rowOff>76200</xdr:rowOff>
    </xdr:from>
    <xdr:to>
      <xdr:col>13</xdr:col>
      <xdr:colOff>0</xdr:colOff>
      <xdr:row>214</xdr:row>
      <xdr:rowOff>76200</xdr:rowOff>
    </xdr:to>
    <xdr:sp macro="" textlink="">
      <xdr:nvSpPr>
        <xdr:cNvPr id="10" name="Line 97"/>
        <xdr:cNvSpPr>
          <a:spLocks noChangeShapeType="1"/>
        </xdr:cNvSpPr>
      </xdr:nvSpPr>
      <xdr:spPr bwMode="auto">
        <a:xfrm flipH="1">
          <a:off x="2438400" y="50968275"/>
          <a:ext cx="5486400"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4</xdr:col>
      <xdr:colOff>0</xdr:colOff>
      <xdr:row>203</xdr:row>
      <xdr:rowOff>76200</xdr:rowOff>
    </xdr:from>
    <xdr:to>
      <xdr:col>13</xdr:col>
      <xdr:colOff>0</xdr:colOff>
      <xdr:row>203</xdr:row>
      <xdr:rowOff>76200</xdr:rowOff>
    </xdr:to>
    <xdr:sp macro="" textlink="">
      <xdr:nvSpPr>
        <xdr:cNvPr id="11" name="Line 98"/>
        <xdr:cNvSpPr>
          <a:spLocks noChangeShapeType="1"/>
        </xdr:cNvSpPr>
      </xdr:nvSpPr>
      <xdr:spPr bwMode="auto">
        <a:xfrm flipH="1">
          <a:off x="2438400" y="49044225"/>
          <a:ext cx="5486400"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238125</xdr:colOff>
      <xdr:row>192</xdr:row>
      <xdr:rowOff>85725</xdr:rowOff>
    </xdr:from>
    <xdr:to>
      <xdr:col>12</xdr:col>
      <xdr:colOff>238125</xdr:colOff>
      <xdr:row>192</xdr:row>
      <xdr:rowOff>85725</xdr:rowOff>
    </xdr:to>
    <xdr:sp macro="" textlink="">
      <xdr:nvSpPr>
        <xdr:cNvPr id="12" name="Line 99"/>
        <xdr:cNvSpPr>
          <a:spLocks noChangeShapeType="1"/>
        </xdr:cNvSpPr>
      </xdr:nvSpPr>
      <xdr:spPr bwMode="auto">
        <a:xfrm flipH="1">
          <a:off x="2066925" y="47053500"/>
          <a:ext cx="5486400"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238125</xdr:colOff>
      <xdr:row>225</xdr:row>
      <xdr:rowOff>95250</xdr:rowOff>
    </xdr:from>
    <xdr:to>
      <xdr:col>12</xdr:col>
      <xdr:colOff>238125</xdr:colOff>
      <xdr:row>225</xdr:row>
      <xdr:rowOff>95250</xdr:rowOff>
    </xdr:to>
    <xdr:sp macro="" textlink="">
      <xdr:nvSpPr>
        <xdr:cNvPr id="13" name="Line 100"/>
        <xdr:cNvSpPr>
          <a:spLocks noChangeShapeType="1"/>
        </xdr:cNvSpPr>
      </xdr:nvSpPr>
      <xdr:spPr bwMode="auto">
        <a:xfrm flipH="1">
          <a:off x="2066925" y="52939950"/>
          <a:ext cx="5486400"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1</xdr:col>
      <xdr:colOff>1030014</xdr:colOff>
      <xdr:row>237</xdr:row>
      <xdr:rowOff>131708</xdr:rowOff>
    </xdr:from>
    <xdr:to>
      <xdr:col>10</xdr:col>
      <xdr:colOff>1003737</xdr:colOff>
      <xdr:row>237</xdr:row>
      <xdr:rowOff>131708</xdr:rowOff>
    </xdr:to>
    <xdr:sp macro="" textlink="">
      <xdr:nvSpPr>
        <xdr:cNvPr id="14" name="Line 101"/>
        <xdr:cNvSpPr>
          <a:spLocks noChangeShapeType="1"/>
        </xdr:cNvSpPr>
      </xdr:nvSpPr>
      <xdr:spPr bwMode="auto">
        <a:xfrm flipH="1">
          <a:off x="1135117" y="65230156"/>
          <a:ext cx="4907017"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238125</xdr:colOff>
      <xdr:row>252</xdr:row>
      <xdr:rowOff>85725</xdr:rowOff>
    </xdr:from>
    <xdr:to>
      <xdr:col>12</xdr:col>
      <xdr:colOff>238125</xdr:colOff>
      <xdr:row>252</xdr:row>
      <xdr:rowOff>85725</xdr:rowOff>
    </xdr:to>
    <xdr:sp macro="" textlink="">
      <xdr:nvSpPr>
        <xdr:cNvPr id="15" name="Line 108"/>
        <xdr:cNvSpPr>
          <a:spLocks noChangeShapeType="1"/>
        </xdr:cNvSpPr>
      </xdr:nvSpPr>
      <xdr:spPr bwMode="auto">
        <a:xfrm flipH="1">
          <a:off x="2066925" y="57759600"/>
          <a:ext cx="5486400"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238125</xdr:colOff>
      <xdr:row>263</xdr:row>
      <xdr:rowOff>85725</xdr:rowOff>
    </xdr:from>
    <xdr:to>
      <xdr:col>12</xdr:col>
      <xdr:colOff>238125</xdr:colOff>
      <xdr:row>263</xdr:row>
      <xdr:rowOff>85725</xdr:rowOff>
    </xdr:to>
    <xdr:sp macro="" textlink="">
      <xdr:nvSpPr>
        <xdr:cNvPr id="16" name="Line 115"/>
        <xdr:cNvSpPr>
          <a:spLocks noChangeShapeType="1"/>
        </xdr:cNvSpPr>
      </xdr:nvSpPr>
      <xdr:spPr bwMode="auto">
        <a:xfrm flipH="1">
          <a:off x="2066925" y="59683650"/>
          <a:ext cx="5486400"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xdr:oneCellAnchor>
    <xdr:from>
      <xdr:col>7</xdr:col>
      <xdr:colOff>38100</xdr:colOff>
      <xdr:row>255</xdr:row>
      <xdr:rowOff>0</xdr:rowOff>
    </xdr:from>
    <xdr:ext cx="1019175" cy="971550"/>
    <xdr:pic>
      <xdr:nvPicPr>
        <xdr:cNvPr id="17" name="Picture 119" descr="LFT 114"/>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t="26027"/>
        <a:stretch>
          <a:fillRect/>
        </a:stretch>
      </xdr:blipFill>
      <xdr:spPr bwMode="auto">
        <a:xfrm>
          <a:off x="4305300" y="57997725"/>
          <a:ext cx="1019175"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3</xdr:col>
      <xdr:colOff>238125</xdr:colOff>
      <xdr:row>274</xdr:row>
      <xdr:rowOff>85725</xdr:rowOff>
    </xdr:from>
    <xdr:to>
      <xdr:col>12</xdr:col>
      <xdr:colOff>238125</xdr:colOff>
      <xdr:row>274</xdr:row>
      <xdr:rowOff>85725</xdr:rowOff>
    </xdr:to>
    <xdr:sp macro="" textlink="">
      <xdr:nvSpPr>
        <xdr:cNvPr id="18" name="Line 125"/>
        <xdr:cNvSpPr>
          <a:spLocks noChangeShapeType="1"/>
        </xdr:cNvSpPr>
      </xdr:nvSpPr>
      <xdr:spPr bwMode="auto">
        <a:xfrm flipH="1">
          <a:off x="2066925" y="61607700"/>
          <a:ext cx="5486400"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238125</xdr:colOff>
      <xdr:row>285</xdr:row>
      <xdr:rowOff>85725</xdr:rowOff>
    </xdr:from>
    <xdr:to>
      <xdr:col>12</xdr:col>
      <xdr:colOff>238125</xdr:colOff>
      <xdr:row>285</xdr:row>
      <xdr:rowOff>85725</xdr:rowOff>
    </xdr:to>
    <xdr:sp macro="" textlink="">
      <xdr:nvSpPr>
        <xdr:cNvPr id="19" name="Line 135"/>
        <xdr:cNvSpPr>
          <a:spLocks noChangeShapeType="1"/>
        </xdr:cNvSpPr>
      </xdr:nvSpPr>
      <xdr:spPr bwMode="auto">
        <a:xfrm flipH="1">
          <a:off x="2066925" y="63684150"/>
          <a:ext cx="5486400"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238125</xdr:colOff>
      <xdr:row>299</xdr:row>
      <xdr:rowOff>85725</xdr:rowOff>
    </xdr:from>
    <xdr:to>
      <xdr:col>12</xdr:col>
      <xdr:colOff>238125</xdr:colOff>
      <xdr:row>299</xdr:row>
      <xdr:rowOff>85725</xdr:rowOff>
    </xdr:to>
    <xdr:sp macro="" textlink="">
      <xdr:nvSpPr>
        <xdr:cNvPr id="20" name="Line 142"/>
        <xdr:cNvSpPr>
          <a:spLocks noChangeShapeType="1"/>
        </xdr:cNvSpPr>
      </xdr:nvSpPr>
      <xdr:spPr bwMode="auto">
        <a:xfrm flipH="1">
          <a:off x="2066925" y="66236850"/>
          <a:ext cx="5486400"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238125</xdr:colOff>
      <xdr:row>285</xdr:row>
      <xdr:rowOff>85725</xdr:rowOff>
    </xdr:from>
    <xdr:to>
      <xdr:col>12</xdr:col>
      <xdr:colOff>238125</xdr:colOff>
      <xdr:row>285</xdr:row>
      <xdr:rowOff>85725</xdr:rowOff>
    </xdr:to>
    <xdr:sp macro="" textlink="">
      <xdr:nvSpPr>
        <xdr:cNvPr id="21" name="Line 149"/>
        <xdr:cNvSpPr>
          <a:spLocks noChangeShapeType="1"/>
        </xdr:cNvSpPr>
      </xdr:nvSpPr>
      <xdr:spPr bwMode="auto">
        <a:xfrm flipH="1">
          <a:off x="2066925" y="63684150"/>
          <a:ext cx="5486400"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238125</xdr:colOff>
      <xdr:row>310</xdr:row>
      <xdr:rowOff>85725</xdr:rowOff>
    </xdr:from>
    <xdr:to>
      <xdr:col>12</xdr:col>
      <xdr:colOff>238125</xdr:colOff>
      <xdr:row>310</xdr:row>
      <xdr:rowOff>85725</xdr:rowOff>
    </xdr:to>
    <xdr:sp macro="" textlink="">
      <xdr:nvSpPr>
        <xdr:cNvPr id="22" name="Line 153"/>
        <xdr:cNvSpPr>
          <a:spLocks noChangeShapeType="1"/>
        </xdr:cNvSpPr>
      </xdr:nvSpPr>
      <xdr:spPr bwMode="auto">
        <a:xfrm flipH="1">
          <a:off x="2066925" y="68018025"/>
          <a:ext cx="5486400"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238125</xdr:colOff>
      <xdr:row>321</xdr:row>
      <xdr:rowOff>85725</xdr:rowOff>
    </xdr:from>
    <xdr:to>
      <xdr:col>12</xdr:col>
      <xdr:colOff>238125</xdr:colOff>
      <xdr:row>321</xdr:row>
      <xdr:rowOff>85725</xdr:rowOff>
    </xdr:to>
    <xdr:sp macro="" textlink="">
      <xdr:nvSpPr>
        <xdr:cNvPr id="23" name="Line 157"/>
        <xdr:cNvSpPr>
          <a:spLocks noChangeShapeType="1"/>
        </xdr:cNvSpPr>
      </xdr:nvSpPr>
      <xdr:spPr bwMode="auto">
        <a:xfrm flipH="1">
          <a:off x="2066925" y="70104000"/>
          <a:ext cx="5486400"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xdr:twoCellAnchor>
    <xdr:from>
      <xdr:col>3</xdr:col>
      <xdr:colOff>238125</xdr:colOff>
      <xdr:row>332</xdr:row>
      <xdr:rowOff>85725</xdr:rowOff>
    </xdr:from>
    <xdr:to>
      <xdr:col>12</xdr:col>
      <xdr:colOff>238125</xdr:colOff>
      <xdr:row>332</xdr:row>
      <xdr:rowOff>85725</xdr:rowOff>
    </xdr:to>
    <xdr:sp macro="" textlink="">
      <xdr:nvSpPr>
        <xdr:cNvPr id="24" name="Line 161"/>
        <xdr:cNvSpPr>
          <a:spLocks noChangeShapeType="1"/>
        </xdr:cNvSpPr>
      </xdr:nvSpPr>
      <xdr:spPr bwMode="auto">
        <a:xfrm flipH="1">
          <a:off x="2066925" y="72418575"/>
          <a:ext cx="5486400" cy="0"/>
        </a:xfrm>
        <a:prstGeom prst="line">
          <a:avLst/>
        </a:prstGeom>
        <a:noFill/>
        <a:ln w="9525" cap="rnd">
          <a:solidFill>
            <a:srgbClr xmlns:mc="http://schemas.openxmlformats.org/markup-compatibility/2006" xmlns:a14="http://schemas.microsoft.com/office/drawing/2010/main" val="333333" mc:Ignorable="a14" a14:legacySpreadsheetColorIndex="63"/>
          </a:solidFill>
          <a:prstDash val="sysDot"/>
          <a:round/>
          <a:headEnd/>
          <a:tailEnd/>
        </a:ln>
        <a:extLst>
          <a:ext uri="{909E8E84-426E-40DD-AFC4-6F175D3DCCD1}">
            <a14:hiddenFill xmlns:a14="http://schemas.microsoft.com/office/drawing/2010/main">
              <a:noFill/>
            </a14:hiddenFill>
          </a:ext>
        </a:extLst>
      </xdr:spPr>
    </xdr:sp>
    <xdr:clientData/>
  </xdr:twoCellAnchor>
  <mc:AlternateContent xmlns:mc="http://schemas.openxmlformats.org/markup-compatibility/2006">
    <mc:Choice xmlns:a14="http://schemas.microsoft.com/office/drawing/2010/main" Requires="a14">
      <xdr:twoCellAnchor editAs="oneCell">
        <xdr:from>
          <xdr:col>2</xdr:col>
          <xdr:colOff>38100</xdr:colOff>
          <xdr:row>30</xdr:row>
          <xdr:rowOff>57150</xdr:rowOff>
        </xdr:from>
        <xdr:to>
          <xdr:col>3</xdr:col>
          <xdr:colOff>95250</xdr:colOff>
          <xdr:row>30</xdr:row>
          <xdr:rowOff>276225</xdr:rowOff>
        </xdr:to>
        <xdr:sp macro="" textlink="">
          <xdr:nvSpPr>
            <xdr:cNvPr id="1026" name="Check Box 2" hidden="1">
              <a:extLst>
                <a:ext uri="{63B3BB69-23CF-44E3-9099-C40C66FF867C}">
                  <a14:compatExt spid="_x0000_s102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30</xdr:row>
          <xdr:rowOff>57150</xdr:rowOff>
        </xdr:from>
        <xdr:to>
          <xdr:col>6</xdr:col>
          <xdr:colOff>95250</xdr:colOff>
          <xdr:row>30</xdr:row>
          <xdr:rowOff>276225</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30</xdr:row>
          <xdr:rowOff>57150</xdr:rowOff>
        </xdr:from>
        <xdr:to>
          <xdr:col>9</xdr:col>
          <xdr:colOff>95250</xdr:colOff>
          <xdr:row>30</xdr:row>
          <xdr:rowOff>276225</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30</xdr:row>
          <xdr:rowOff>57150</xdr:rowOff>
        </xdr:from>
        <xdr:to>
          <xdr:col>12</xdr:col>
          <xdr:colOff>95250</xdr:colOff>
          <xdr:row>30</xdr:row>
          <xdr:rowOff>276225</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47625</xdr:colOff>
      <xdr:row>32</xdr:row>
      <xdr:rowOff>57149</xdr:rowOff>
    </xdr:from>
    <xdr:to>
      <xdr:col>5</xdr:col>
      <xdr:colOff>171902</xdr:colOff>
      <xdr:row>38</xdr:row>
      <xdr:rowOff>102092</xdr:rowOff>
    </xdr:to>
    <xdr:pic>
      <xdr:nvPicPr>
        <xdr:cNvPr id="30" name="Picture 9"/>
        <xdr:cNvPicPr>
          <a:picLocks noChangeAspect="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1809750" y="9086849"/>
          <a:ext cx="1257752" cy="959343"/>
        </a:xfrm>
        <a:prstGeom prst="rect">
          <a:avLst/>
        </a:prstGeom>
        <a:noFill/>
        <a:ln w="38100" cmpd="thickThin">
          <a:solidFill>
            <a:srgbClr val="00B0F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38873</xdr:colOff>
      <xdr:row>32</xdr:row>
      <xdr:rowOff>58038</xdr:rowOff>
    </xdr:from>
    <xdr:to>
      <xdr:col>11</xdr:col>
      <xdr:colOff>201884</xdr:colOff>
      <xdr:row>38</xdr:row>
      <xdr:rowOff>109538</xdr:rowOff>
    </xdr:to>
    <xdr:pic>
      <xdr:nvPicPr>
        <xdr:cNvPr id="31" name="Picture 13"/>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5058548" y="9087738"/>
          <a:ext cx="1296486" cy="965900"/>
        </a:xfrm>
        <a:prstGeom prst="rect">
          <a:avLst/>
        </a:prstGeom>
        <a:noFill/>
        <a:ln w="38100" cmpd="thickThin">
          <a:solidFill>
            <a:srgbClr val="00B0F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7</xdr:col>
      <xdr:colOff>67401</xdr:colOff>
      <xdr:row>32</xdr:row>
      <xdr:rowOff>52388</xdr:rowOff>
    </xdr:from>
    <xdr:to>
      <xdr:col>8</xdr:col>
      <xdr:colOff>176737</xdr:colOff>
      <xdr:row>38</xdr:row>
      <xdr:rowOff>104775</xdr:rowOff>
    </xdr:to>
    <xdr:pic>
      <xdr:nvPicPr>
        <xdr:cNvPr id="32" name="Picture 255"/>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l="3058" r="11009"/>
        <a:stretch>
          <a:fillRect/>
        </a:stretch>
      </xdr:blipFill>
      <xdr:spPr bwMode="auto">
        <a:xfrm>
          <a:off x="3458301" y="9082088"/>
          <a:ext cx="1242811" cy="966787"/>
        </a:xfrm>
        <a:prstGeom prst="rect">
          <a:avLst/>
        </a:prstGeom>
        <a:noFill/>
        <a:ln w="38100" cmpd="thickThin">
          <a:solidFill>
            <a:srgbClr val="00B0F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52391</xdr:colOff>
      <xdr:row>32</xdr:row>
      <xdr:rowOff>47625</xdr:rowOff>
    </xdr:from>
    <xdr:to>
      <xdr:col>2</xdr:col>
      <xdr:colOff>190503</xdr:colOff>
      <xdr:row>38</xdr:row>
      <xdr:rowOff>106036</xdr:rowOff>
    </xdr:to>
    <xdr:pic>
      <xdr:nvPicPr>
        <xdr:cNvPr id="34" name="Picture 15"/>
        <xdr:cNvPicPr>
          <a:picLocks noChangeAspect="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157166" y="9077325"/>
          <a:ext cx="1300162" cy="972811"/>
        </a:xfrm>
        <a:prstGeom prst="rect">
          <a:avLst/>
        </a:prstGeom>
        <a:noFill/>
        <a:ln w="38100" cmpd="thickThin">
          <a:solidFill>
            <a:srgbClr val="00B0F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4</xdr:col>
      <xdr:colOff>361950</xdr:colOff>
      <xdr:row>0</xdr:row>
      <xdr:rowOff>95251</xdr:rowOff>
    </xdr:from>
    <xdr:to>
      <xdr:col>8</xdr:col>
      <xdr:colOff>228601</xdr:colOff>
      <xdr:row>7</xdr:row>
      <xdr:rowOff>19051</xdr:rowOff>
    </xdr:to>
    <xdr:pic>
      <xdr:nvPicPr>
        <xdr:cNvPr id="35" name="Picture 275" descr="new CMD-Design logo copy"/>
        <xdr:cNvPicPr>
          <a:picLocks noChangeAspect="1" noChangeArrowheads="1"/>
        </xdr:cNvPicPr>
      </xdr:nvPicPr>
      <xdr:blipFill>
        <a:blip xmlns:r="http://schemas.openxmlformats.org/officeDocument/2006/relationships" r:embed="rId12" cstate="print">
          <a:lum bright="-36000" contrast="42000"/>
          <a:extLst>
            <a:ext uri="{28A0092B-C50C-407E-A947-70E740481C1C}">
              <a14:useLocalDpi xmlns:a14="http://schemas.microsoft.com/office/drawing/2010/main" val="0"/>
            </a:ext>
          </a:extLst>
        </a:blip>
        <a:srcRect/>
        <a:stretch>
          <a:fillRect/>
        </a:stretch>
      </xdr:blipFill>
      <xdr:spPr bwMode="auto">
        <a:xfrm>
          <a:off x="2800350" y="85726"/>
          <a:ext cx="2305051" cy="962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xdr:col>
      <xdr:colOff>0</xdr:colOff>
      <xdr:row>22</xdr:row>
      <xdr:rowOff>190500</xdr:rowOff>
    </xdr:from>
    <xdr:ext cx="1111538" cy="1019175"/>
    <xdr:pic>
      <xdr:nvPicPr>
        <xdr:cNvPr id="36" name="Picture 203"/>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04775" y="8201025"/>
          <a:ext cx="1111538" cy="10191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mc:AlternateContent xmlns:mc="http://schemas.openxmlformats.org/markup-compatibility/2006">
    <mc:Choice xmlns:a14="http://schemas.microsoft.com/office/drawing/2010/main" Requires="a14">
      <xdr:twoCellAnchor editAs="oneCell">
        <xdr:from>
          <xdr:col>2</xdr:col>
          <xdr:colOff>38100</xdr:colOff>
          <xdr:row>41</xdr:row>
          <xdr:rowOff>57150</xdr:rowOff>
        </xdr:from>
        <xdr:to>
          <xdr:col>3</xdr:col>
          <xdr:colOff>95250</xdr:colOff>
          <xdr:row>41</xdr:row>
          <xdr:rowOff>276225</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41</xdr:row>
          <xdr:rowOff>57150</xdr:rowOff>
        </xdr:from>
        <xdr:to>
          <xdr:col>6</xdr:col>
          <xdr:colOff>95250</xdr:colOff>
          <xdr:row>41</xdr:row>
          <xdr:rowOff>276225</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41</xdr:row>
          <xdr:rowOff>57150</xdr:rowOff>
        </xdr:from>
        <xdr:to>
          <xdr:col>9</xdr:col>
          <xdr:colOff>95250</xdr:colOff>
          <xdr:row>41</xdr:row>
          <xdr:rowOff>276225</xdr:rowOff>
        </xdr:to>
        <xdr:sp macro="" textlink="">
          <xdr:nvSpPr>
            <xdr:cNvPr id="1033" name="Check Box 9" hidden="1">
              <a:extLst>
                <a:ext uri="{63B3BB69-23CF-44E3-9099-C40C66FF867C}">
                  <a14:compatExt spid="_x0000_s10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41</xdr:row>
          <xdr:rowOff>57150</xdr:rowOff>
        </xdr:from>
        <xdr:to>
          <xdr:col>12</xdr:col>
          <xdr:colOff>95250</xdr:colOff>
          <xdr:row>41</xdr:row>
          <xdr:rowOff>276225</xdr:rowOff>
        </xdr:to>
        <xdr:sp macro="" textlink="">
          <xdr:nvSpPr>
            <xdr:cNvPr id="1034" name="Check Box 10" hidden="1">
              <a:extLst>
                <a:ext uri="{63B3BB69-23CF-44E3-9099-C40C66FF867C}">
                  <a14:compatExt spid="_x0000_s103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7</xdr:col>
      <xdr:colOff>66676</xdr:colOff>
      <xdr:row>43</xdr:row>
      <xdr:rowOff>66675</xdr:rowOff>
    </xdr:from>
    <xdr:to>
      <xdr:col>8</xdr:col>
      <xdr:colOff>171960</xdr:colOff>
      <xdr:row>49</xdr:row>
      <xdr:rowOff>114300</xdr:rowOff>
    </xdr:to>
    <xdr:pic>
      <xdr:nvPicPr>
        <xdr:cNvPr id="42" name="Picture 5"/>
        <xdr:cNvPicPr>
          <a:picLocks noChangeAspect="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3457576" y="11049000"/>
          <a:ext cx="1238759" cy="962025"/>
        </a:xfrm>
        <a:prstGeom prst="rect">
          <a:avLst/>
        </a:prstGeom>
        <a:noFill/>
        <a:ln w="38100" cmpd="thickThin">
          <a:solidFill>
            <a:srgbClr val="00B0F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oneCellAnchor>
    <xdr:from>
      <xdr:col>4</xdr:col>
      <xdr:colOff>38101</xdr:colOff>
      <xdr:row>43</xdr:row>
      <xdr:rowOff>61915</xdr:rowOff>
    </xdr:from>
    <xdr:ext cx="1270000" cy="962024"/>
    <xdr:pic>
      <xdr:nvPicPr>
        <xdr:cNvPr id="43" name="Picture 320" descr="TN-Chartwell-Oak-Kitchen---Meyers---Welshpool3"/>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1800226" y="11044240"/>
          <a:ext cx="1270000" cy="962024"/>
        </a:xfrm>
        <a:prstGeom prst="rect">
          <a:avLst/>
        </a:prstGeom>
        <a:noFill/>
        <a:ln w="38100" cmpd="thickThin">
          <a:solidFill>
            <a:srgbClr val="00B0F0"/>
          </a:solidFill>
          <a:miter lim="800000"/>
          <a:headEnd/>
          <a:tailEnd/>
        </a:ln>
        <a:extLst>
          <a:ext uri="{909E8E84-426E-40DD-AFC4-6F175D3DCCD1}">
            <a14:hiddenFill xmlns:a14="http://schemas.microsoft.com/office/drawing/2010/main">
              <a:solidFill>
                <a:srgbClr val="FFFFFF"/>
              </a:solidFill>
            </a14:hiddenFill>
          </a:ext>
        </a:extLst>
      </xdr:spPr>
    </xdr:pic>
    <xdr:clientData/>
  </xdr:oneCellAnchor>
  <mc:AlternateContent xmlns:mc="http://schemas.openxmlformats.org/markup-compatibility/2006">
    <mc:Choice xmlns:a14="http://schemas.microsoft.com/office/drawing/2010/main" Requires="a14">
      <xdr:twoCellAnchor editAs="oneCell">
        <xdr:from>
          <xdr:col>2</xdr:col>
          <xdr:colOff>85725</xdr:colOff>
          <xdr:row>75</xdr:row>
          <xdr:rowOff>47625</xdr:rowOff>
        </xdr:from>
        <xdr:to>
          <xdr:col>3</xdr:col>
          <xdr:colOff>142875</xdr:colOff>
          <xdr:row>77</xdr:row>
          <xdr:rowOff>28575</xdr:rowOff>
        </xdr:to>
        <xdr:sp macro="" textlink="">
          <xdr:nvSpPr>
            <xdr:cNvPr id="1035" name="Check Box 11" hidden="1">
              <a:extLst>
                <a:ext uri="{63B3BB69-23CF-44E3-9099-C40C66FF867C}">
                  <a14:compatExt spid="_x0000_s103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38100</xdr:colOff>
          <xdr:row>55</xdr:row>
          <xdr:rowOff>57150</xdr:rowOff>
        </xdr:from>
        <xdr:to>
          <xdr:col>3</xdr:col>
          <xdr:colOff>95250</xdr:colOff>
          <xdr:row>56</xdr:row>
          <xdr:rowOff>9525</xdr:rowOff>
        </xdr:to>
        <xdr:sp macro="" textlink="">
          <xdr:nvSpPr>
            <xdr:cNvPr id="1037" name="Check Box 13" hidden="1">
              <a:extLst>
                <a:ext uri="{63B3BB69-23CF-44E3-9099-C40C66FF867C}">
                  <a14:compatExt spid="_x0000_s10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55</xdr:row>
          <xdr:rowOff>57150</xdr:rowOff>
        </xdr:from>
        <xdr:to>
          <xdr:col>6</xdr:col>
          <xdr:colOff>95250</xdr:colOff>
          <xdr:row>56</xdr:row>
          <xdr:rowOff>9525</xdr:rowOff>
        </xdr:to>
        <xdr:sp macro="" textlink="">
          <xdr:nvSpPr>
            <xdr:cNvPr id="1038" name="Check Box 14" hidden="1">
              <a:extLst>
                <a:ext uri="{63B3BB69-23CF-44E3-9099-C40C66FF867C}">
                  <a14:compatExt spid="_x0000_s10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55</xdr:row>
          <xdr:rowOff>57150</xdr:rowOff>
        </xdr:from>
        <xdr:to>
          <xdr:col>9</xdr:col>
          <xdr:colOff>95250</xdr:colOff>
          <xdr:row>56</xdr:row>
          <xdr:rowOff>9525</xdr:rowOff>
        </xdr:to>
        <xdr:sp macro="" textlink="">
          <xdr:nvSpPr>
            <xdr:cNvPr id="1039" name="Check Box 15" hidden="1">
              <a:extLst>
                <a:ext uri="{63B3BB69-23CF-44E3-9099-C40C66FF867C}">
                  <a14:compatExt spid="_x0000_s10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55</xdr:row>
          <xdr:rowOff>57150</xdr:rowOff>
        </xdr:from>
        <xdr:to>
          <xdr:col>12</xdr:col>
          <xdr:colOff>95250</xdr:colOff>
          <xdr:row>56</xdr:row>
          <xdr:rowOff>9525</xdr:rowOff>
        </xdr:to>
        <xdr:sp macro="" textlink="">
          <xdr:nvSpPr>
            <xdr:cNvPr id="1040" name="Check Box 16" hidden="1">
              <a:extLst>
                <a:ext uri="{63B3BB69-23CF-44E3-9099-C40C66FF867C}">
                  <a14:compatExt spid="_x0000_s10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xdr:colOff>
          <xdr:row>55</xdr:row>
          <xdr:rowOff>57150</xdr:rowOff>
        </xdr:from>
        <xdr:to>
          <xdr:col>6</xdr:col>
          <xdr:colOff>95250</xdr:colOff>
          <xdr:row>56</xdr:row>
          <xdr:rowOff>9525</xdr:rowOff>
        </xdr:to>
        <xdr:sp macro="" textlink="">
          <xdr:nvSpPr>
            <xdr:cNvPr id="1041" name="Check Box 17" hidden="1">
              <a:extLst>
                <a:ext uri="{63B3BB69-23CF-44E3-9099-C40C66FF867C}">
                  <a14:compatExt spid="_x0000_s10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55</xdr:row>
          <xdr:rowOff>57150</xdr:rowOff>
        </xdr:from>
        <xdr:to>
          <xdr:col>9</xdr:col>
          <xdr:colOff>95250</xdr:colOff>
          <xdr:row>56</xdr:row>
          <xdr:rowOff>9525</xdr:rowOff>
        </xdr:to>
        <xdr:sp macro="" textlink="">
          <xdr:nvSpPr>
            <xdr:cNvPr id="1042" name="Check Box 18" hidden="1">
              <a:extLst>
                <a:ext uri="{63B3BB69-23CF-44E3-9099-C40C66FF867C}">
                  <a14:compatExt spid="_x0000_s10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38100</xdr:colOff>
          <xdr:row>55</xdr:row>
          <xdr:rowOff>57150</xdr:rowOff>
        </xdr:from>
        <xdr:to>
          <xdr:col>12</xdr:col>
          <xdr:colOff>95250</xdr:colOff>
          <xdr:row>56</xdr:row>
          <xdr:rowOff>9525</xdr:rowOff>
        </xdr:to>
        <xdr:sp macro="" textlink="">
          <xdr:nvSpPr>
            <xdr:cNvPr id="1043" name="Check Box 19" hidden="1">
              <a:extLst>
                <a:ext uri="{63B3BB69-23CF-44E3-9099-C40C66FF867C}">
                  <a14:compatExt spid="_x0000_s10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47204</xdr:colOff>
      <xdr:row>60</xdr:row>
      <xdr:rowOff>76884</xdr:rowOff>
    </xdr:from>
    <xdr:to>
      <xdr:col>5</xdr:col>
      <xdr:colOff>204787</xdr:colOff>
      <xdr:row>66</xdr:row>
      <xdr:rowOff>90489</xdr:rowOff>
    </xdr:to>
    <xdr:pic>
      <xdr:nvPicPr>
        <xdr:cNvPr id="56" name="Picture 11"/>
        <xdr:cNvPicPr>
          <a:picLocks noChangeAspect="1"/>
        </xdr:cNvPicPr>
      </xdr:nvPicPr>
      <xdr:blipFill>
        <a:blip xmlns:r="http://schemas.openxmlformats.org/officeDocument/2006/relationships" r:embed="rId16" cstate="print">
          <a:extLst>
            <a:ext uri="{28A0092B-C50C-407E-A947-70E740481C1C}">
              <a14:useLocalDpi xmlns:a14="http://schemas.microsoft.com/office/drawing/2010/main" val="0"/>
            </a:ext>
          </a:extLst>
        </a:blip>
        <a:srcRect/>
        <a:stretch>
          <a:fillRect/>
        </a:stretch>
      </xdr:blipFill>
      <xdr:spPr bwMode="auto">
        <a:xfrm>
          <a:off x="1809329" y="13592859"/>
          <a:ext cx="1291058" cy="928005"/>
        </a:xfrm>
        <a:prstGeom prst="rect">
          <a:avLst/>
        </a:prstGeom>
        <a:noFill/>
        <a:ln w="38100" cmpd="thickThin">
          <a:solidFill>
            <a:srgbClr val="00B0F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7</xdr:col>
      <xdr:colOff>52382</xdr:colOff>
      <xdr:row>60</xdr:row>
      <xdr:rowOff>71437</xdr:rowOff>
    </xdr:from>
    <xdr:to>
      <xdr:col>8</xdr:col>
      <xdr:colOff>209545</xdr:colOff>
      <xdr:row>66</xdr:row>
      <xdr:rowOff>104774</xdr:rowOff>
    </xdr:to>
    <xdr:pic>
      <xdr:nvPicPr>
        <xdr:cNvPr id="57" name="Picture 15"/>
        <xdr:cNvPicPr>
          <a:picLocks noChangeAspect="1"/>
        </xdr:cNvPicPr>
      </xdr:nvPicPr>
      <xdr:blipFill>
        <a:blip xmlns:r="http://schemas.openxmlformats.org/officeDocument/2006/relationships" r:embed="rId17" cstate="print">
          <a:extLst>
            <a:ext uri="{28A0092B-C50C-407E-A947-70E740481C1C}">
              <a14:useLocalDpi xmlns:a14="http://schemas.microsoft.com/office/drawing/2010/main" val="0"/>
            </a:ext>
          </a:extLst>
        </a:blip>
        <a:srcRect/>
        <a:stretch>
          <a:fillRect/>
        </a:stretch>
      </xdr:blipFill>
      <xdr:spPr bwMode="auto">
        <a:xfrm>
          <a:off x="3443282" y="13587412"/>
          <a:ext cx="1290638" cy="947737"/>
        </a:xfrm>
        <a:prstGeom prst="rect">
          <a:avLst/>
        </a:prstGeom>
        <a:noFill/>
        <a:ln w="38100" cmpd="thickThin">
          <a:solidFill>
            <a:srgbClr val="00B0F0"/>
          </a:solidFill>
          <a:miter lim="800000"/>
          <a:headEnd/>
          <a:tailEnd/>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847724</xdr:colOff>
      <xdr:row>69</xdr:row>
      <xdr:rowOff>266700</xdr:rowOff>
    </xdr:from>
    <xdr:to>
      <xdr:col>12</xdr:col>
      <xdr:colOff>142874</xdr:colOff>
      <xdr:row>69</xdr:row>
      <xdr:rowOff>447675</xdr:rowOff>
    </xdr:to>
    <xdr:sp macro="" textlink="">
      <xdr:nvSpPr>
        <xdr:cNvPr id="59" name="TextBox 58"/>
        <xdr:cNvSpPr txBox="1"/>
      </xdr:nvSpPr>
      <xdr:spPr>
        <a:xfrm>
          <a:off x="6705599" y="13992225"/>
          <a:ext cx="752475" cy="180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000" i="1"/>
            <a:t>cabinets  </a:t>
          </a:r>
        </a:p>
      </xdr:txBody>
    </xdr:sp>
    <xdr:clientData/>
  </xdr:twoCellAnchor>
  <mc:AlternateContent xmlns:mc="http://schemas.openxmlformats.org/markup-compatibility/2006">
    <mc:Choice xmlns:a14="http://schemas.microsoft.com/office/drawing/2010/main" Requires="a14">
      <xdr:twoCellAnchor editAs="oneCell">
        <xdr:from>
          <xdr:col>5</xdr:col>
          <xdr:colOff>85725</xdr:colOff>
          <xdr:row>75</xdr:row>
          <xdr:rowOff>47625</xdr:rowOff>
        </xdr:from>
        <xdr:to>
          <xdr:col>6</xdr:col>
          <xdr:colOff>142875</xdr:colOff>
          <xdr:row>77</xdr:row>
          <xdr:rowOff>28575</xdr:rowOff>
        </xdr:to>
        <xdr:sp macro="" textlink="">
          <xdr:nvSpPr>
            <xdr:cNvPr id="1044" name="Check Box 20" hidden="1">
              <a:extLst>
                <a:ext uri="{63B3BB69-23CF-44E3-9099-C40C66FF867C}">
                  <a14:compatExt spid="_x0000_s10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75</xdr:row>
          <xdr:rowOff>47625</xdr:rowOff>
        </xdr:from>
        <xdr:to>
          <xdr:col>9</xdr:col>
          <xdr:colOff>142875</xdr:colOff>
          <xdr:row>77</xdr:row>
          <xdr:rowOff>28575</xdr:rowOff>
        </xdr:to>
        <xdr:sp macro="" textlink="">
          <xdr:nvSpPr>
            <xdr:cNvPr id="1045" name="Check Box 21" hidden="1">
              <a:extLst>
                <a:ext uri="{63B3BB69-23CF-44E3-9099-C40C66FF867C}">
                  <a14:compatExt spid="_x0000_s10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85725</xdr:colOff>
          <xdr:row>75</xdr:row>
          <xdr:rowOff>47625</xdr:rowOff>
        </xdr:from>
        <xdr:to>
          <xdr:col>12</xdr:col>
          <xdr:colOff>142875</xdr:colOff>
          <xdr:row>77</xdr:row>
          <xdr:rowOff>28575</xdr:rowOff>
        </xdr:to>
        <xdr:sp macro="" textlink="">
          <xdr:nvSpPr>
            <xdr:cNvPr id="1046" name="Check Box 22" hidden="1">
              <a:extLst>
                <a:ext uri="{63B3BB69-23CF-44E3-9099-C40C66FF867C}">
                  <a14:compatExt spid="_x0000_s10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28575</xdr:colOff>
          <xdr:row>92</xdr:row>
          <xdr:rowOff>0</xdr:rowOff>
        </xdr:from>
        <xdr:to>
          <xdr:col>3</xdr:col>
          <xdr:colOff>85725</xdr:colOff>
          <xdr:row>104</xdr:row>
          <xdr:rowOff>66675</xdr:rowOff>
        </xdr:to>
        <xdr:sp macro="" textlink="">
          <xdr:nvSpPr>
            <xdr:cNvPr id="1047" name="Check Box 23" hidden="1">
              <a:extLst>
                <a:ext uri="{63B3BB69-23CF-44E3-9099-C40C66FF867C}">
                  <a14:compatExt spid="_x0000_s10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66675</xdr:colOff>
      <xdr:row>111</xdr:row>
      <xdr:rowOff>1943100</xdr:rowOff>
    </xdr:from>
    <xdr:to>
      <xdr:col>1</xdr:col>
      <xdr:colOff>847725</xdr:colOff>
      <xdr:row>118</xdr:row>
      <xdr:rowOff>123825</xdr:rowOff>
    </xdr:to>
    <xdr:sp macro="" textlink="">
      <xdr:nvSpPr>
        <xdr:cNvPr id="64" name="TextBox 63"/>
        <xdr:cNvSpPr txBox="1"/>
      </xdr:nvSpPr>
      <xdr:spPr>
        <a:xfrm>
          <a:off x="66675" y="28317825"/>
          <a:ext cx="885825" cy="1085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GB" sz="1000" b="1" i="1" u="sng">
              <a:solidFill>
                <a:srgbClr val="00B0F0"/>
              </a:solidFill>
            </a:rPr>
            <a:t>Kitchen size: </a:t>
          </a:r>
          <a:r>
            <a:rPr lang="en-GB" sz="1000" i="1">
              <a:solidFill>
                <a:srgbClr val="00B0F0"/>
              </a:solidFill>
            </a:rPr>
            <a:t>Small </a:t>
          </a:r>
        </a:p>
        <a:p>
          <a:pPr algn="l"/>
          <a:r>
            <a:rPr lang="en-GB" sz="1000" i="1">
              <a:solidFill>
                <a:srgbClr val="00B0F0"/>
              </a:solidFill>
            </a:rPr>
            <a:t>Medium</a:t>
          </a:r>
        </a:p>
        <a:p>
          <a:pPr algn="l"/>
          <a:r>
            <a:rPr lang="en-GB" sz="1000" i="1">
              <a:solidFill>
                <a:srgbClr val="00B0F0"/>
              </a:solidFill>
            </a:rPr>
            <a:t>Large</a:t>
          </a:r>
        </a:p>
        <a:p>
          <a:pPr algn="l"/>
          <a:r>
            <a:rPr lang="en-GB" sz="1000" i="1">
              <a:solidFill>
                <a:srgbClr val="00B0F0"/>
              </a:solidFill>
            </a:rPr>
            <a:t>Very</a:t>
          </a:r>
          <a:r>
            <a:rPr lang="en-GB" sz="1000" i="1" baseline="0">
              <a:solidFill>
                <a:srgbClr val="00B0F0"/>
              </a:solidFill>
            </a:rPr>
            <a:t> large</a:t>
          </a:r>
          <a:endParaRPr lang="en-GB" sz="1000" i="1">
            <a:solidFill>
              <a:srgbClr val="00B0F0"/>
            </a:solidFill>
          </a:endParaRPr>
        </a:p>
      </xdr:txBody>
    </xdr:sp>
    <xdr:clientData/>
  </xdr:twoCellAnchor>
  <mc:AlternateContent xmlns:mc="http://schemas.openxmlformats.org/markup-compatibility/2006">
    <mc:Choice xmlns:a14="http://schemas.microsoft.com/office/drawing/2010/main" Requires="a14">
      <xdr:twoCellAnchor editAs="oneCell">
        <xdr:from>
          <xdr:col>5</xdr:col>
          <xdr:colOff>28575</xdr:colOff>
          <xdr:row>92</xdr:row>
          <xdr:rowOff>0</xdr:rowOff>
        </xdr:from>
        <xdr:to>
          <xdr:col>6</xdr:col>
          <xdr:colOff>85725</xdr:colOff>
          <xdr:row>104</xdr:row>
          <xdr:rowOff>66675</xdr:rowOff>
        </xdr:to>
        <xdr:sp macro="" textlink="">
          <xdr:nvSpPr>
            <xdr:cNvPr id="1048" name="Check Box 24" hidden="1">
              <a:extLst>
                <a:ext uri="{63B3BB69-23CF-44E3-9099-C40C66FF867C}">
                  <a14:compatExt spid="_x0000_s10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92</xdr:row>
          <xdr:rowOff>0</xdr:rowOff>
        </xdr:from>
        <xdr:to>
          <xdr:col>9</xdr:col>
          <xdr:colOff>85725</xdr:colOff>
          <xdr:row>104</xdr:row>
          <xdr:rowOff>66675</xdr:rowOff>
        </xdr:to>
        <xdr:sp macro="" textlink="">
          <xdr:nvSpPr>
            <xdr:cNvPr id="1049" name="Check Box 25" hidden="1">
              <a:extLst>
                <a:ext uri="{63B3BB69-23CF-44E3-9099-C40C66FF867C}">
                  <a14:compatExt spid="_x0000_s10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28575</xdr:colOff>
          <xdr:row>92</xdr:row>
          <xdr:rowOff>0</xdr:rowOff>
        </xdr:from>
        <xdr:to>
          <xdr:col>12</xdr:col>
          <xdr:colOff>85725</xdr:colOff>
          <xdr:row>104</xdr:row>
          <xdr:rowOff>66675</xdr:rowOff>
        </xdr:to>
        <xdr:sp macro="" textlink="">
          <xdr:nvSpPr>
            <xdr:cNvPr id="1050" name="Check Box 26" hidden="1">
              <a:extLst>
                <a:ext uri="{63B3BB69-23CF-44E3-9099-C40C66FF867C}">
                  <a14:compatExt spid="_x0000_s10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124</xdr:row>
          <xdr:rowOff>133350</xdr:rowOff>
        </xdr:from>
        <xdr:to>
          <xdr:col>3</xdr:col>
          <xdr:colOff>114300</xdr:colOff>
          <xdr:row>126</xdr:row>
          <xdr:rowOff>0</xdr:rowOff>
        </xdr:to>
        <xdr:sp macro="" textlink="">
          <xdr:nvSpPr>
            <xdr:cNvPr id="1051" name="Check Box 27" hidden="1">
              <a:extLst>
                <a:ext uri="{63B3BB69-23CF-44E3-9099-C40C66FF867C}">
                  <a14:compatExt spid="_x0000_s105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124</xdr:row>
          <xdr:rowOff>133350</xdr:rowOff>
        </xdr:from>
        <xdr:to>
          <xdr:col>6</xdr:col>
          <xdr:colOff>114300</xdr:colOff>
          <xdr:row>126</xdr:row>
          <xdr:rowOff>0</xdr:rowOff>
        </xdr:to>
        <xdr:sp macro="" textlink="">
          <xdr:nvSpPr>
            <xdr:cNvPr id="1052" name="Check Box 28" hidden="1">
              <a:extLst>
                <a:ext uri="{63B3BB69-23CF-44E3-9099-C40C66FF867C}">
                  <a14:compatExt spid="_x0000_s10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124</xdr:row>
          <xdr:rowOff>133350</xdr:rowOff>
        </xdr:from>
        <xdr:to>
          <xdr:col>9</xdr:col>
          <xdr:colOff>114300</xdr:colOff>
          <xdr:row>126</xdr:row>
          <xdr:rowOff>0</xdr:rowOff>
        </xdr:to>
        <xdr:sp macro="" textlink="">
          <xdr:nvSpPr>
            <xdr:cNvPr id="1053" name="Check Box 29" hidden="1">
              <a:extLst>
                <a:ext uri="{63B3BB69-23CF-44E3-9099-C40C66FF867C}">
                  <a14:compatExt spid="_x0000_s105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57150</xdr:colOff>
          <xdr:row>124</xdr:row>
          <xdr:rowOff>133350</xdr:rowOff>
        </xdr:from>
        <xdr:to>
          <xdr:col>12</xdr:col>
          <xdr:colOff>114300</xdr:colOff>
          <xdr:row>126</xdr:row>
          <xdr:rowOff>0</xdr:rowOff>
        </xdr:to>
        <xdr:sp macro="" textlink="">
          <xdr:nvSpPr>
            <xdr:cNvPr id="1054" name="Check Box 30" hidden="1">
              <a:extLst>
                <a:ext uri="{63B3BB69-23CF-44E3-9099-C40C66FF867C}">
                  <a14:compatExt spid="_x0000_s105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154</xdr:row>
          <xdr:rowOff>133350</xdr:rowOff>
        </xdr:from>
        <xdr:to>
          <xdr:col>3</xdr:col>
          <xdr:colOff>114300</xdr:colOff>
          <xdr:row>156</xdr:row>
          <xdr:rowOff>0</xdr:rowOff>
        </xdr:to>
        <xdr:sp macro="" textlink="">
          <xdr:nvSpPr>
            <xdr:cNvPr id="1055" name="Check Box 31" hidden="1">
              <a:extLst>
                <a:ext uri="{63B3BB69-23CF-44E3-9099-C40C66FF867C}">
                  <a14:compatExt spid="_x0000_s105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154</xdr:row>
          <xdr:rowOff>133350</xdr:rowOff>
        </xdr:from>
        <xdr:to>
          <xdr:col>6</xdr:col>
          <xdr:colOff>114300</xdr:colOff>
          <xdr:row>156</xdr:row>
          <xdr:rowOff>0</xdr:rowOff>
        </xdr:to>
        <xdr:sp macro="" textlink="">
          <xdr:nvSpPr>
            <xdr:cNvPr id="1056" name="Check Box 32" hidden="1">
              <a:extLst>
                <a:ext uri="{63B3BB69-23CF-44E3-9099-C40C66FF867C}">
                  <a14:compatExt spid="_x0000_s10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154</xdr:row>
          <xdr:rowOff>133350</xdr:rowOff>
        </xdr:from>
        <xdr:to>
          <xdr:col>9</xdr:col>
          <xdr:colOff>114300</xdr:colOff>
          <xdr:row>156</xdr:row>
          <xdr:rowOff>0</xdr:rowOff>
        </xdr:to>
        <xdr:sp macro="" textlink="">
          <xdr:nvSpPr>
            <xdr:cNvPr id="1057" name="Check Box 33" hidden="1">
              <a:extLst>
                <a:ext uri="{63B3BB69-23CF-44E3-9099-C40C66FF867C}">
                  <a14:compatExt spid="_x0000_s10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57150</xdr:colOff>
          <xdr:row>154</xdr:row>
          <xdr:rowOff>133350</xdr:rowOff>
        </xdr:from>
        <xdr:to>
          <xdr:col>12</xdr:col>
          <xdr:colOff>114300</xdr:colOff>
          <xdr:row>156</xdr:row>
          <xdr:rowOff>0</xdr:rowOff>
        </xdr:to>
        <xdr:sp macro="" textlink="">
          <xdr:nvSpPr>
            <xdr:cNvPr id="1058" name="Check Box 34" hidden="1">
              <a:extLst>
                <a:ext uri="{63B3BB69-23CF-44E3-9099-C40C66FF867C}">
                  <a14:compatExt spid="_x0000_s10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141</xdr:row>
          <xdr:rowOff>219075</xdr:rowOff>
        </xdr:from>
        <xdr:to>
          <xdr:col>3</xdr:col>
          <xdr:colOff>66675</xdr:colOff>
          <xdr:row>142</xdr:row>
          <xdr:rowOff>190500</xdr:rowOff>
        </xdr:to>
        <xdr:sp macro="" textlink="">
          <xdr:nvSpPr>
            <xdr:cNvPr id="1059" name="Check Box 35" hidden="1">
              <a:extLst>
                <a:ext uri="{63B3BB69-23CF-44E3-9099-C40C66FF867C}">
                  <a14:compatExt spid="_x0000_s10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141</xdr:row>
          <xdr:rowOff>219075</xdr:rowOff>
        </xdr:from>
        <xdr:to>
          <xdr:col>6</xdr:col>
          <xdr:colOff>76200</xdr:colOff>
          <xdr:row>142</xdr:row>
          <xdr:rowOff>190500</xdr:rowOff>
        </xdr:to>
        <xdr:sp macro="" textlink="">
          <xdr:nvSpPr>
            <xdr:cNvPr id="1060" name="Check Box 36" hidden="1">
              <a:extLst>
                <a:ext uri="{63B3BB69-23CF-44E3-9099-C40C66FF867C}">
                  <a14:compatExt spid="_x0000_s10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141</xdr:row>
          <xdr:rowOff>219075</xdr:rowOff>
        </xdr:from>
        <xdr:to>
          <xdr:col>9</xdr:col>
          <xdr:colOff>104775</xdr:colOff>
          <xdr:row>142</xdr:row>
          <xdr:rowOff>190500</xdr:rowOff>
        </xdr:to>
        <xdr:sp macro="" textlink="">
          <xdr:nvSpPr>
            <xdr:cNvPr id="1061" name="Check Box 37" hidden="1">
              <a:extLst>
                <a:ext uri="{63B3BB69-23CF-44E3-9099-C40C66FF867C}">
                  <a14:compatExt spid="_x0000_s10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141</xdr:row>
          <xdr:rowOff>219075</xdr:rowOff>
        </xdr:from>
        <xdr:to>
          <xdr:col>12</xdr:col>
          <xdr:colOff>76200</xdr:colOff>
          <xdr:row>142</xdr:row>
          <xdr:rowOff>190500</xdr:rowOff>
        </xdr:to>
        <xdr:sp macro="" textlink="">
          <xdr:nvSpPr>
            <xdr:cNvPr id="1062" name="Check Box 38" hidden="1">
              <a:extLst>
                <a:ext uri="{63B3BB69-23CF-44E3-9099-C40C66FF867C}">
                  <a14:compatExt spid="_x0000_s10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32740</xdr:colOff>
      <xdr:row>157</xdr:row>
      <xdr:rowOff>95251</xdr:rowOff>
    </xdr:from>
    <xdr:to>
      <xdr:col>6</xdr:col>
      <xdr:colOff>22863</xdr:colOff>
      <xdr:row>163</xdr:row>
      <xdr:rowOff>167376</xdr:rowOff>
    </xdr:to>
    <xdr:grpSp>
      <xdr:nvGrpSpPr>
        <xdr:cNvPr id="88" name="Group 87"/>
        <xdr:cNvGrpSpPr/>
      </xdr:nvGrpSpPr>
      <xdr:grpSpPr>
        <a:xfrm>
          <a:off x="1799792" y="46734906"/>
          <a:ext cx="1376174" cy="978642"/>
          <a:chOff x="7568941" y="32689800"/>
          <a:chExt cx="2432309" cy="1724025"/>
        </a:xfrm>
      </xdr:grpSpPr>
      <xdr:pic>
        <xdr:nvPicPr>
          <xdr:cNvPr id="89" name="Picture 88"/>
          <xdr:cNvPicPr>
            <a:picLocks noChangeAspect="1"/>
          </xdr:cNvPicPr>
        </xdr:nvPicPr>
        <xdr:blipFill rotWithShape="1">
          <a:blip xmlns:r="http://schemas.openxmlformats.org/officeDocument/2006/relationships" r:embed="rId18"/>
          <a:srcRect l="77026" t="21433" r="1308" b="19252"/>
          <a:stretch/>
        </xdr:blipFill>
        <xdr:spPr>
          <a:xfrm>
            <a:off x="8896350" y="32699323"/>
            <a:ext cx="1104900" cy="1704975"/>
          </a:xfrm>
          <a:prstGeom prst="rect">
            <a:avLst/>
          </a:prstGeom>
          <a:ln w="38100" cmpd="thickThin">
            <a:solidFill>
              <a:srgbClr val="00B0F0"/>
            </a:solidFill>
          </a:ln>
        </xdr:spPr>
      </xdr:pic>
      <xdr:pic>
        <xdr:nvPicPr>
          <xdr:cNvPr id="90" name="Picture 89"/>
          <xdr:cNvPicPr>
            <a:picLocks noChangeAspect="1"/>
          </xdr:cNvPicPr>
        </xdr:nvPicPr>
        <xdr:blipFill rotWithShape="1">
          <a:blip xmlns:r="http://schemas.openxmlformats.org/officeDocument/2006/relationships" r:embed="rId19"/>
          <a:srcRect l="14199" t="31969" r="67286" b="27237"/>
          <a:stretch/>
        </xdr:blipFill>
        <xdr:spPr>
          <a:xfrm>
            <a:off x="7568941" y="32689800"/>
            <a:ext cx="1317884" cy="1724025"/>
          </a:xfrm>
          <a:prstGeom prst="rect">
            <a:avLst/>
          </a:prstGeom>
          <a:ln w="38100" cmpd="thickThin">
            <a:solidFill>
              <a:srgbClr val="00B0F0"/>
            </a:solidFill>
          </a:ln>
        </xdr:spPr>
      </xdr:pic>
    </xdr:grpSp>
    <xdr:clientData/>
  </xdr:twoCellAnchor>
  <mc:AlternateContent xmlns:mc="http://schemas.openxmlformats.org/markup-compatibility/2006">
    <mc:Choice xmlns:a14="http://schemas.microsoft.com/office/drawing/2010/main" Requires="a14">
      <xdr:twoCellAnchor editAs="oneCell">
        <xdr:from>
          <xdr:col>5</xdr:col>
          <xdr:colOff>19050</xdr:colOff>
          <xdr:row>181</xdr:row>
          <xdr:rowOff>133350</xdr:rowOff>
        </xdr:from>
        <xdr:to>
          <xdr:col>6</xdr:col>
          <xdr:colOff>76200</xdr:colOff>
          <xdr:row>182</xdr:row>
          <xdr:rowOff>200025</xdr:rowOff>
        </xdr:to>
        <xdr:sp macro="" textlink="">
          <xdr:nvSpPr>
            <xdr:cNvPr id="1063" name="Check Box 39" hidden="1">
              <a:extLst>
                <a:ext uri="{63B3BB69-23CF-44E3-9099-C40C66FF867C}">
                  <a14:compatExt spid="_x0000_s10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181</xdr:row>
          <xdr:rowOff>133350</xdr:rowOff>
        </xdr:from>
        <xdr:to>
          <xdr:col>9</xdr:col>
          <xdr:colOff>76200</xdr:colOff>
          <xdr:row>182</xdr:row>
          <xdr:rowOff>200025</xdr:rowOff>
        </xdr:to>
        <xdr:sp macro="" textlink="">
          <xdr:nvSpPr>
            <xdr:cNvPr id="1064" name="Check Box 40" hidden="1">
              <a:extLst>
                <a:ext uri="{63B3BB69-23CF-44E3-9099-C40C66FF867C}">
                  <a14:compatExt spid="_x0000_s10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181</xdr:row>
          <xdr:rowOff>133350</xdr:rowOff>
        </xdr:from>
        <xdr:to>
          <xdr:col>12</xdr:col>
          <xdr:colOff>76200</xdr:colOff>
          <xdr:row>182</xdr:row>
          <xdr:rowOff>200025</xdr:rowOff>
        </xdr:to>
        <xdr:sp macro="" textlink="">
          <xdr:nvSpPr>
            <xdr:cNvPr id="1065" name="Check Box 41" hidden="1">
              <a:extLst>
                <a:ext uri="{63B3BB69-23CF-44E3-9099-C40C66FF867C}">
                  <a14:compatExt spid="_x0000_s10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192</xdr:row>
          <xdr:rowOff>133350</xdr:rowOff>
        </xdr:from>
        <xdr:to>
          <xdr:col>6</xdr:col>
          <xdr:colOff>76200</xdr:colOff>
          <xdr:row>195</xdr:row>
          <xdr:rowOff>47625</xdr:rowOff>
        </xdr:to>
        <xdr:sp macro="" textlink="">
          <xdr:nvSpPr>
            <xdr:cNvPr id="1066" name="Check Box 42" hidden="1">
              <a:extLst>
                <a:ext uri="{63B3BB69-23CF-44E3-9099-C40C66FF867C}">
                  <a14:compatExt spid="_x0000_s10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192</xdr:row>
          <xdr:rowOff>133350</xdr:rowOff>
        </xdr:from>
        <xdr:to>
          <xdr:col>9</xdr:col>
          <xdr:colOff>76200</xdr:colOff>
          <xdr:row>195</xdr:row>
          <xdr:rowOff>47625</xdr:rowOff>
        </xdr:to>
        <xdr:sp macro="" textlink="">
          <xdr:nvSpPr>
            <xdr:cNvPr id="1067" name="Check Box 43" hidden="1">
              <a:extLst>
                <a:ext uri="{63B3BB69-23CF-44E3-9099-C40C66FF867C}">
                  <a14:compatExt spid="_x0000_s10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192</xdr:row>
          <xdr:rowOff>133350</xdr:rowOff>
        </xdr:from>
        <xdr:to>
          <xdr:col>12</xdr:col>
          <xdr:colOff>76200</xdr:colOff>
          <xdr:row>195</xdr:row>
          <xdr:rowOff>47625</xdr:rowOff>
        </xdr:to>
        <xdr:sp macro="" textlink="">
          <xdr:nvSpPr>
            <xdr:cNvPr id="1068" name="Check Box 44" hidden="1">
              <a:extLst>
                <a:ext uri="{63B3BB69-23CF-44E3-9099-C40C66FF867C}">
                  <a14:compatExt spid="_x0000_s10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10</xdr:col>
      <xdr:colOff>57150</xdr:colOff>
      <xdr:row>184</xdr:row>
      <xdr:rowOff>19050</xdr:rowOff>
    </xdr:from>
    <xdr:ext cx="933450" cy="933450"/>
    <xdr:pic>
      <xdr:nvPicPr>
        <xdr:cNvPr id="97" name="Picture 96"/>
        <xdr:cNvPicPr>
          <a:picLocks noChangeAspect="1" noChangeArrowheads="1"/>
        </xdr:cNvPicPr>
      </xdr:nvPicPr>
      <xdr:blipFill rotWithShape="1">
        <a:blip xmlns:r="http://schemas.openxmlformats.org/officeDocument/2006/relationships" r:embed="rId20">
          <a:extLst>
            <a:ext uri="{28A0092B-C50C-407E-A947-70E740481C1C}">
              <a14:useLocalDpi xmlns:a14="http://schemas.microsoft.com/office/drawing/2010/main" val="0"/>
            </a:ext>
          </a:extLst>
        </a:blip>
        <a:srcRect l="1398" t="270" r="1865" b="1667"/>
        <a:stretch/>
      </xdr:blipFill>
      <xdr:spPr bwMode="auto">
        <a:xfrm>
          <a:off x="5076825" y="44034075"/>
          <a:ext cx="933450" cy="9334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206176</xdr:colOff>
      <xdr:row>195</xdr:row>
      <xdr:rowOff>42845</xdr:rowOff>
    </xdr:from>
    <xdr:ext cx="682824" cy="1011255"/>
    <xdr:pic>
      <xdr:nvPicPr>
        <xdr:cNvPr id="98" name="Picture 97"/>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6302176" y="47334470"/>
          <a:ext cx="682824" cy="101125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mc:AlternateContent xmlns:mc="http://schemas.openxmlformats.org/markup-compatibility/2006">
    <mc:Choice xmlns:a14="http://schemas.microsoft.com/office/drawing/2010/main" Requires="a14">
      <xdr:twoCellAnchor editAs="oneCell">
        <xdr:from>
          <xdr:col>5</xdr:col>
          <xdr:colOff>19050</xdr:colOff>
          <xdr:row>203</xdr:row>
          <xdr:rowOff>133350</xdr:rowOff>
        </xdr:from>
        <xdr:to>
          <xdr:col>6</xdr:col>
          <xdr:colOff>76200</xdr:colOff>
          <xdr:row>206</xdr:row>
          <xdr:rowOff>47625</xdr:rowOff>
        </xdr:to>
        <xdr:sp macro="" textlink="">
          <xdr:nvSpPr>
            <xdr:cNvPr id="1069" name="Check Box 45" hidden="1">
              <a:extLst>
                <a:ext uri="{63B3BB69-23CF-44E3-9099-C40C66FF867C}">
                  <a14:compatExt spid="_x0000_s10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203</xdr:row>
          <xdr:rowOff>133350</xdr:rowOff>
        </xdr:from>
        <xdr:to>
          <xdr:col>9</xdr:col>
          <xdr:colOff>76200</xdr:colOff>
          <xdr:row>206</xdr:row>
          <xdr:rowOff>47625</xdr:rowOff>
        </xdr:to>
        <xdr:sp macro="" textlink="">
          <xdr:nvSpPr>
            <xdr:cNvPr id="1070" name="Check Box 46" hidden="1">
              <a:extLst>
                <a:ext uri="{63B3BB69-23CF-44E3-9099-C40C66FF867C}">
                  <a14:compatExt spid="_x0000_s10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203</xdr:row>
          <xdr:rowOff>133350</xdr:rowOff>
        </xdr:from>
        <xdr:to>
          <xdr:col>12</xdr:col>
          <xdr:colOff>76200</xdr:colOff>
          <xdr:row>206</xdr:row>
          <xdr:rowOff>47625</xdr:rowOff>
        </xdr:to>
        <xdr:sp macro="" textlink="">
          <xdr:nvSpPr>
            <xdr:cNvPr id="1071" name="Check Box 47" hidden="1">
              <a:extLst>
                <a:ext uri="{63B3BB69-23CF-44E3-9099-C40C66FF867C}">
                  <a14:compatExt spid="_x0000_s10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10</xdr:col>
      <xdr:colOff>0</xdr:colOff>
      <xdr:row>244</xdr:row>
      <xdr:rowOff>50800</xdr:rowOff>
    </xdr:from>
    <xdr:ext cx="1174750" cy="854075"/>
    <xdr:pic>
      <xdr:nvPicPr>
        <xdr:cNvPr id="102" name="Picture 101"/>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6096000" y="56124475"/>
          <a:ext cx="1174750" cy="85407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mc:AlternateContent xmlns:mc="http://schemas.openxmlformats.org/markup-compatibility/2006">
    <mc:Choice xmlns:a14="http://schemas.microsoft.com/office/drawing/2010/main" Requires="a14">
      <xdr:twoCellAnchor editAs="oneCell">
        <xdr:from>
          <xdr:col>5</xdr:col>
          <xdr:colOff>19050</xdr:colOff>
          <xdr:row>215</xdr:row>
          <xdr:rowOff>123825</xdr:rowOff>
        </xdr:from>
        <xdr:to>
          <xdr:col>6</xdr:col>
          <xdr:colOff>76200</xdr:colOff>
          <xdr:row>217</xdr:row>
          <xdr:rowOff>38100</xdr:rowOff>
        </xdr:to>
        <xdr:sp macro="" textlink="">
          <xdr:nvSpPr>
            <xdr:cNvPr id="1072" name="Check Box 48" hidden="1">
              <a:extLst>
                <a:ext uri="{63B3BB69-23CF-44E3-9099-C40C66FF867C}">
                  <a14:compatExt spid="_x0000_s10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215</xdr:row>
          <xdr:rowOff>123825</xdr:rowOff>
        </xdr:from>
        <xdr:to>
          <xdr:col>9</xdr:col>
          <xdr:colOff>76200</xdr:colOff>
          <xdr:row>217</xdr:row>
          <xdr:rowOff>38100</xdr:rowOff>
        </xdr:to>
        <xdr:sp macro="" textlink="">
          <xdr:nvSpPr>
            <xdr:cNvPr id="1073" name="Check Box 49" hidden="1">
              <a:extLst>
                <a:ext uri="{63B3BB69-23CF-44E3-9099-C40C66FF867C}">
                  <a14:compatExt spid="_x0000_s10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215</xdr:row>
          <xdr:rowOff>123825</xdr:rowOff>
        </xdr:from>
        <xdr:to>
          <xdr:col>12</xdr:col>
          <xdr:colOff>76200</xdr:colOff>
          <xdr:row>217</xdr:row>
          <xdr:rowOff>38100</xdr:rowOff>
        </xdr:to>
        <xdr:sp macro="" textlink="">
          <xdr:nvSpPr>
            <xdr:cNvPr id="1074" name="Check Box 50" hidden="1">
              <a:extLst>
                <a:ext uri="{63B3BB69-23CF-44E3-9099-C40C66FF867C}">
                  <a14:compatExt spid="_x0000_s1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9525</xdr:colOff>
          <xdr:row>230</xdr:row>
          <xdr:rowOff>133350</xdr:rowOff>
        </xdr:from>
        <xdr:to>
          <xdr:col>6</xdr:col>
          <xdr:colOff>66675</xdr:colOff>
          <xdr:row>233</xdr:row>
          <xdr:rowOff>47625</xdr:rowOff>
        </xdr:to>
        <xdr:sp macro="" textlink="">
          <xdr:nvSpPr>
            <xdr:cNvPr id="1075" name="Check Box 51" hidden="1">
              <a:extLst>
                <a:ext uri="{63B3BB69-23CF-44E3-9099-C40C66FF867C}">
                  <a14:compatExt spid="_x0000_s10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230</xdr:row>
          <xdr:rowOff>133350</xdr:rowOff>
        </xdr:from>
        <xdr:to>
          <xdr:col>9</xdr:col>
          <xdr:colOff>66675</xdr:colOff>
          <xdr:row>233</xdr:row>
          <xdr:rowOff>47625</xdr:rowOff>
        </xdr:to>
        <xdr:sp macro="" textlink="">
          <xdr:nvSpPr>
            <xdr:cNvPr id="1076" name="Check Box 52" hidden="1">
              <a:extLst>
                <a:ext uri="{63B3BB69-23CF-44E3-9099-C40C66FF867C}">
                  <a14:compatExt spid="_x0000_s107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9525</xdr:colOff>
          <xdr:row>230</xdr:row>
          <xdr:rowOff>133350</xdr:rowOff>
        </xdr:from>
        <xdr:to>
          <xdr:col>12</xdr:col>
          <xdr:colOff>66675</xdr:colOff>
          <xdr:row>233</xdr:row>
          <xdr:rowOff>47625</xdr:rowOff>
        </xdr:to>
        <xdr:sp macro="" textlink="">
          <xdr:nvSpPr>
            <xdr:cNvPr id="1077" name="Check Box 53" hidden="1">
              <a:extLst>
                <a:ext uri="{63B3BB69-23CF-44E3-9099-C40C66FF867C}">
                  <a14:compatExt spid="_x0000_s107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242</xdr:row>
          <xdr:rowOff>9525</xdr:rowOff>
        </xdr:from>
        <xdr:to>
          <xdr:col>6</xdr:col>
          <xdr:colOff>76200</xdr:colOff>
          <xdr:row>242</xdr:row>
          <xdr:rowOff>228600</xdr:rowOff>
        </xdr:to>
        <xdr:sp macro="" textlink="">
          <xdr:nvSpPr>
            <xdr:cNvPr id="1078" name="Check Box 54" hidden="1">
              <a:extLst>
                <a:ext uri="{63B3BB69-23CF-44E3-9099-C40C66FF867C}">
                  <a14:compatExt spid="_x0000_s10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242</xdr:row>
          <xdr:rowOff>9525</xdr:rowOff>
        </xdr:from>
        <xdr:to>
          <xdr:col>9</xdr:col>
          <xdr:colOff>76200</xdr:colOff>
          <xdr:row>242</xdr:row>
          <xdr:rowOff>228600</xdr:rowOff>
        </xdr:to>
        <xdr:sp macro="" textlink="">
          <xdr:nvSpPr>
            <xdr:cNvPr id="1079" name="Check Box 55" hidden="1">
              <a:extLst>
                <a:ext uri="{63B3BB69-23CF-44E3-9099-C40C66FF867C}">
                  <a14:compatExt spid="_x0000_s10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242</xdr:row>
          <xdr:rowOff>9525</xdr:rowOff>
        </xdr:from>
        <xdr:to>
          <xdr:col>12</xdr:col>
          <xdr:colOff>76200</xdr:colOff>
          <xdr:row>242</xdr:row>
          <xdr:rowOff>228600</xdr:rowOff>
        </xdr:to>
        <xdr:sp macro="" textlink="">
          <xdr:nvSpPr>
            <xdr:cNvPr id="1080" name="Check Box 56" hidden="1">
              <a:extLst>
                <a:ext uri="{63B3BB69-23CF-44E3-9099-C40C66FF867C}">
                  <a14:compatExt spid="_x0000_s10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19050</xdr:colOff>
          <xdr:row>252</xdr:row>
          <xdr:rowOff>133350</xdr:rowOff>
        </xdr:from>
        <xdr:to>
          <xdr:col>6</xdr:col>
          <xdr:colOff>76200</xdr:colOff>
          <xdr:row>255</xdr:row>
          <xdr:rowOff>47625</xdr:rowOff>
        </xdr:to>
        <xdr:sp macro="" textlink="">
          <xdr:nvSpPr>
            <xdr:cNvPr id="1081" name="Check Box 57" hidden="1">
              <a:extLst>
                <a:ext uri="{63B3BB69-23CF-44E3-9099-C40C66FF867C}">
                  <a14:compatExt spid="_x0000_s10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252</xdr:row>
          <xdr:rowOff>133350</xdr:rowOff>
        </xdr:from>
        <xdr:to>
          <xdr:col>9</xdr:col>
          <xdr:colOff>76200</xdr:colOff>
          <xdr:row>255</xdr:row>
          <xdr:rowOff>47625</xdr:rowOff>
        </xdr:to>
        <xdr:sp macro="" textlink="">
          <xdr:nvSpPr>
            <xdr:cNvPr id="1082" name="Check Box 58" hidden="1">
              <a:extLst>
                <a:ext uri="{63B3BB69-23CF-44E3-9099-C40C66FF867C}">
                  <a14:compatExt spid="_x0000_s108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19050</xdr:colOff>
          <xdr:row>252</xdr:row>
          <xdr:rowOff>133350</xdr:rowOff>
        </xdr:from>
        <xdr:to>
          <xdr:col>12</xdr:col>
          <xdr:colOff>76200</xdr:colOff>
          <xdr:row>255</xdr:row>
          <xdr:rowOff>47625</xdr:rowOff>
        </xdr:to>
        <xdr:sp macro="" textlink="">
          <xdr:nvSpPr>
            <xdr:cNvPr id="1083" name="Check Box 59" hidden="1">
              <a:extLst>
                <a:ext uri="{63B3BB69-23CF-44E3-9099-C40C66FF867C}">
                  <a14:compatExt spid="_x0000_s10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264</xdr:row>
          <xdr:rowOff>38100</xdr:rowOff>
        </xdr:from>
        <xdr:to>
          <xdr:col>6</xdr:col>
          <xdr:colOff>104775</xdr:colOff>
          <xdr:row>266</xdr:row>
          <xdr:rowOff>38100</xdr:rowOff>
        </xdr:to>
        <xdr:sp macro="" textlink="">
          <xdr:nvSpPr>
            <xdr:cNvPr id="1084" name="Check Box 60" hidden="1">
              <a:extLst>
                <a:ext uri="{63B3BB69-23CF-44E3-9099-C40C66FF867C}">
                  <a14:compatExt spid="_x0000_s10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264</xdr:row>
          <xdr:rowOff>38100</xdr:rowOff>
        </xdr:from>
        <xdr:to>
          <xdr:col>9</xdr:col>
          <xdr:colOff>104775</xdr:colOff>
          <xdr:row>266</xdr:row>
          <xdr:rowOff>38100</xdr:rowOff>
        </xdr:to>
        <xdr:sp macro="" textlink="">
          <xdr:nvSpPr>
            <xdr:cNvPr id="1085" name="Check Box 61" hidden="1">
              <a:extLst>
                <a:ext uri="{63B3BB69-23CF-44E3-9099-C40C66FF867C}">
                  <a14:compatExt spid="_x0000_s10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57150</xdr:colOff>
          <xdr:row>264</xdr:row>
          <xdr:rowOff>38100</xdr:rowOff>
        </xdr:from>
        <xdr:to>
          <xdr:col>12</xdr:col>
          <xdr:colOff>114300</xdr:colOff>
          <xdr:row>266</xdr:row>
          <xdr:rowOff>38100</xdr:rowOff>
        </xdr:to>
        <xdr:sp macro="" textlink="">
          <xdr:nvSpPr>
            <xdr:cNvPr id="1086" name="Check Box 62" hidden="1">
              <a:extLst>
                <a:ext uri="{63B3BB69-23CF-44E3-9099-C40C66FF867C}">
                  <a14:compatExt spid="_x0000_s10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10</xdr:col>
      <xdr:colOff>44450</xdr:colOff>
      <xdr:row>255</xdr:row>
      <xdr:rowOff>12700</xdr:rowOff>
    </xdr:from>
    <xdr:ext cx="933450" cy="971550"/>
    <xdr:pic>
      <xdr:nvPicPr>
        <xdr:cNvPr id="118" name="Picture 121" descr="LFT 114"/>
        <xdr:cNvPicPr>
          <a:picLocks noChangeAspect="1" noChangeArrowheads="1"/>
        </xdr:cNvPicPr>
      </xdr:nvPicPr>
      <xdr:blipFill>
        <a:blip xmlns:r="http://schemas.openxmlformats.org/officeDocument/2006/relationships" r:embed="rId23" cstate="print">
          <a:extLst>
            <a:ext uri="{BEBA8EAE-BF5A-486C-A8C5-ECC9F3942E4B}">
              <a14:imgProps xmlns:a14="http://schemas.microsoft.com/office/drawing/2010/main">
                <a14:imgLayer r:embed="rId24">
                  <a14:imgEffect>
                    <a14:brightnessContrast bright="-7000" contrast="9000"/>
                  </a14:imgEffect>
                </a14:imgLayer>
              </a14:imgProps>
            </a:ext>
            <a:ext uri="{28A0092B-C50C-407E-A947-70E740481C1C}">
              <a14:useLocalDpi xmlns:a14="http://schemas.microsoft.com/office/drawing/2010/main" val="0"/>
            </a:ext>
          </a:extLst>
        </a:blip>
        <a:srcRect t="26027"/>
        <a:stretch>
          <a:fillRect/>
        </a:stretch>
      </xdr:blipFill>
      <xdr:spPr bwMode="auto">
        <a:xfrm>
          <a:off x="6140450" y="58010425"/>
          <a:ext cx="93345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9</xdr:col>
      <xdr:colOff>177801</xdr:colOff>
      <xdr:row>232</xdr:row>
      <xdr:rowOff>146051</xdr:rowOff>
    </xdr:from>
    <xdr:ext cx="1365250" cy="1011618"/>
    <xdr:pic>
      <xdr:nvPicPr>
        <xdr:cNvPr id="120" name="Picture 119"/>
        <xdr:cNvPicPr>
          <a:picLocks noChangeAspect="1"/>
        </xdr:cNvPicPr>
      </xdr:nvPicPr>
      <xdr:blipFill>
        <a:blip xmlns:r="http://schemas.openxmlformats.org/officeDocument/2006/relationships" r:embed="rId25"/>
        <a:stretch>
          <a:fillRect/>
        </a:stretch>
      </xdr:blipFill>
      <xdr:spPr>
        <a:xfrm>
          <a:off x="5664201" y="53692425"/>
          <a:ext cx="1365250" cy="1011618"/>
        </a:xfrm>
        <a:prstGeom prst="rect">
          <a:avLst/>
        </a:prstGeom>
      </xdr:spPr>
    </xdr:pic>
    <xdr:clientData/>
  </xdr:oneCellAnchor>
  <xdr:oneCellAnchor>
    <xdr:from>
      <xdr:col>10</xdr:col>
      <xdr:colOff>184150</xdr:colOff>
      <xdr:row>302</xdr:row>
      <xdr:rowOff>38101</xdr:rowOff>
    </xdr:from>
    <xdr:ext cx="673100" cy="1395636"/>
    <xdr:pic>
      <xdr:nvPicPr>
        <xdr:cNvPr id="121" name="Picture 120"/>
        <xdr:cNvPicPr>
          <a:picLocks noChangeAspect="1"/>
        </xdr:cNvPicPr>
      </xdr:nvPicPr>
      <xdr:blipFill>
        <a:blip xmlns:r="http://schemas.openxmlformats.org/officeDocument/2006/relationships" r:embed="rId26"/>
        <a:stretch>
          <a:fillRect/>
        </a:stretch>
      </xdr:blipFill>
      <xdr:spPr>
        <a:xfrm>
          <a:off x="6280150" y="66675001"/>
          <a:ext cx="673100" cy="1395636"/>
        </a:xfrm>
        <a:prstGeom prst="rect">
          <a:avLst/>
        </a:prstGeom>
      </xdr:spPr>
    </xdr:pic>
    <xdr:clientData/>
  </xdr:oneCellAnchor>
  <xdr:oneCellAnchor>
    <xdr:from>
      <xdr:col>6</xdr:col>
      <xdr:colOff>228601</xdr:colOff>
      <xdr:row>324</xdr:row>
      <xdr:rowOff>44451</xdr:rowOff>
    </xdr:from>
    <xdr:ext cx="1225013" cy="1269999"/>
    <xdr:pic>
      <xdr:nvPicPr>
        <xdr:cNvPr id="122" name="Picture 121"/>
        <xdr:cNvPicPr>
          <a:picLocks noChangeAspect="1"/>
        </xdr:cNvPicPr>
      </xdr:nvPicPr>
      <xdr:blipFill>
        <a:blip xmlns:r="http://schemas.openxmlformats.org/officeDocument/2006/relationships" r:embed="rId27"/>
        <a:stretch>
          <a:fillRect/>
        </a:stretch>
      </xdr:blipFill>
      <xdr:spPr>
        <a:xfrm>
          <a:off x="3886201" y="70500876"/>
          <a:ext cx="1225013" cy="1269999"/>
        </a:xfrm>
        <a:prstGeom prst="rect">
          <a:avLst/>
        </a:prstGeom>
      </xdr:spPr>
    </xdr:pic>
    <xdr:clientData/>
  </xdr:oneCellAnchor>
  <xdr:oneCellAnchor>
    <xdr:from>
      <xdr:col>10</xdr:col>
      <xdr:colOff>127000</xdr:colOff>
      <xdr:row>277</xdr:row>
      <xdr:rowOff>82551</xdr:rowOff>
    </xdr:from>
    <xdr:ext cx="635000" cy="864378"/>
    <xdr:pic>
      <xdr:nvPicPr>
        <xdr:cNvPr id="123" name="Picture 122"/>
        <xdr:cNvPicPr>
          <a:picLocks noChangeAspect="1" noChangeArrowheads="1"/>
        </xdr:cNvPicPr>
      </xdr:nvPicPr>
      <xdr:blipFill>
        <a:blip xmlns:r="http://schemas.openxmlformats.org/officeDocument/2006/relationships" r:embed="rId28" cstate="print">
          <a:extLst>
            <a:ext uri="{28A0092B-C50C-407E-A947-70E740481C1C}">
              <a14:useLocalDpi xmlns:a14="http://schemas.microsoft.com/office/drawing/2010/main" val="0"/>
            </a:ext>
          </a:extLst>
        </a:blip>
        <a:srcRect/>
        <a:stretch>
          <a:fillRect/>
        </a:stretch>
      </xdr:blipFill>
      <xdr:spPr bwMode="auto">
        <a:xfrm>
          <a:off x="6223000" y="62080776"/>
          <a:ext cx="635000" cy="8643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76200</xdr:colOff>
      <xdr:row>266</xdr:row>
      <xdr:rowOff>6351</xdr:rowOff>
    </xdr:from>
    <xdr:ext cx="682837" cy="965199"/>
    <xdr:pic>
      <xdr:nvPicPr>
        <xdr:cNvPr id="124" name="Picture 123"/>
        <xdr:cNvPicPr>
          <a:picLocks noChangeAspect="1"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6172200" y="59928126"/>
          <a:ext cx="682837" cy="9651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12700</xdr:colOff>
      <xdr:row>233</xdr:row>
      <xdr:rowOff>44451</xdr:rowOff>
    </xdr:from>
    <xdr:ext cx="1153137" cy="927546"/>
    <xdr:pic>
      <xdr:nvPicPr>
        <xdr:cNvPr id="128" name="Picture 127"/>
        <xdr:cNvPicPr>
          <a:picLocks noChangeAspect="1"/>
        </xdr:cNvPicPr>
      </xdr:nvPicPr>
      <xdr:blipFill rotWithShape="1">
        <a:blip xmlns:r="http://schemas.openxmlformats.org/officeDocument/2006/relationships" r:embed="rId30"/>
        <a:srcRect t="19324"/>
        <a:stretch/>
      </xdr:blipFill>
      <xdr:spPr>
        <a:xfrm>
          <a:off x="4279900" y="53736876"/>
          <a:ext cx="1153137" cy="927546"/>
        </a:xfrm>
        <a:prstGeom prst="rect">
          <a:avLst/>
        </a:prstGeom>
      </xdr:spPr>
    </xdr:pic>
    <xdr:clientData/>
  </xdr:oneCellAnchor>
  <xdr:oneCellAnchor>
    <xdr:from>
      <xdr:col>7</xdr:col>
      <xdr:colOff>69850</xdr:colOff>
      <xdr:row>266</xdr:row>
      <xdr:rowOff>6350</xdr:rowOff>
    </xdr:from>
    <xdr:ext cx="857250" cy="972060"/>
    <xdr:pic>
      <xdr:nvPicPr>
        <xdr:cNvPr id="129" name="Picture 128"/>
        <xdr:cNvPicPr>
          <a:picLocks noChangeAspect="1" noChangeArrowheads="1"/>
        </xdr:cNvPicPr>
      </xdr:nvPicPr>
      <xdr:blipFill rotWithShape="1">
        <a:blip xmlns:r="http://schemas.openxmlformats.org/officeDocument/2006/relationships" r:embed="rId31" cstate="print">
          <a:extLst>
            <a:ext uri="{28A0092B-C50C-407E-A947-70E740481C1C}">
              <a14:useLocalDpi xmlns:a14="http://schemas.microsoft.com/office/drawing/2010/main" val="0"/>
            </a:ext>
          </a:extLst>
        </a:blip>
        <a:srcRect l="4202" t="7544" r="1681" b="12614"/>
        <a:stretch/>
      </xdr:blipFill>
      <xdr:spPr bwMode="auto">
        <a:xfrm>
          <a:off x="4337050" y="59928125"/>
          <a:ext cx="857250" cy="97206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38100</xdr:colOff>
      <xdr:row>277</xdr:row>
      <xdr:rowOff>25401</xdr:rowOff>
    </xdr:from>
    <xdr:ext cx="895754" cy="946149"/>
    <xdr:pic>
      <xdr:nvPicPr>
        <xdr:cNvPr id="130" name="Picture 129"/>
        <xdr:cNvPicPr>
          <a:picLocks noChangeAspect="1"/>
        </xdr:cNvPicPr>
      </xdr:nvPicPr>
      <xdr:blipFill rotWithShape="1">
        <a:blip xmlns:r="http://schemas.openxmlformats.org/officeDocument/2006/relationships" r:embed="rId32"/>
        <a:srcRect b="28165"/>
        <a:stretch/>
      </xdr:blipFill>
      <xdr:spPr>
        <a:xfrm>
          <a:off x="4305300" y="62023626"/>
          <a:ext cx="895754" cy="946149"/>
        </a:xfrm>
        <a:prstGeom prst="rect">
          <a:avLst/>
        </a:prstGeom>
      </xdr:spPr>
    </xdr:pic>
    <xdr:clientData/>
  </xdr:oneCellAnchor>
  <xdr:oneCellAnchor>
    <xdr:from>
      <xdr:col>7</xdr:col>
      <xdr:colOff>17780</xdr:colOff>
      <xdr:row>302</xdr:row>
      <xdr:rowOff>12700</xdr:rowOff>
    </xdr:from>
    <xdr:ext cx="558800" cy="1397000"/>
    <xdr:pic>
      <xdr:nvPicPr>
        <xdr:cNvPr id="131" name="Picture 130"/>
        <xdr:cNvPicPr>
          <a:picLocks noChangeAspect="1"/>
        </xdr:cNvPicPr>
      </xdr:nvPicPr>
      <xdr:blipFill>
        <a:blip xmlns:r="http://schemas.openxmlformats.org/officeDocument/2006/relationships" r:embed="rId33"/>
        <a:stretch>
          <a:fillRect/>
        </a:stretch>
      </xdr:blipFill>
      <xdr:spPr>
        <a:xfrm>
          <a:off x="4284980" y="66649600"/>
          <a:ext cx="558800" cy="1397000"/>
        </a:xfrm>
        <a:prstGeom prst="rect">
          <a:avLst/>
        </a:prstGeom>
      </xdr:spPr>
    </xdr:pic>
    <xdr:clientData/>
  </xdr:oneCellAnchor>
  <xdr:oneCellAnchor>
    <xdr:from>
      <xdr:col>9</xdr:col>
      <xdr:colOff>170263</xdr:colOff>
      <xdr:row>323</xdr:row>
      <xdr:rowOff>146050</xdr:rowOff>
    </xdr:from>
    <xdr:ext cx="966387" cy="1356969"/>
    <xdr:pic>
      <xdr:nvPicPr>
        <xdr:cNvPr id="132" name="Picture 131"/>
        <xdr:cNvPicPr>
          <a:picLocks noChangeAspect="1"/>
        </xdr:cNvPicPr>
      </xdr:nvPicPr>
      <xdr:blipFill>
        <a:blip xmlns:r="http://schemas.openxmlformats.org/officeDocument/2006/relationships" r:embed="rId34"/>
        <a:stretch>
          <a:fillRect/>
        </a:stretch>
      </xdr:blipFill>
      <xdr:spPr>
        <a:xfrm>
          <a:off x="5656663" y="70456425"/>
          <a:ext cx="966387" cy="1356969"/>
        </a:xfrm>
        <a:prstGeom prst="rect">
          <a:avLst/>
        </a:prstGeom>
      </xdr:spPr>
    </xdr:pic>
    <xdr:clientData/>
  </xdr:oneCellAnchor>
  <mc:AlternateContent xmlns:mc="http://schemas.openxmlformats.org/markup-compatibility/2006">
    <mc:Choice xmlns:a14="http://schemas.microsoft.com/office/drawing/2010/main" Requires="a14">
      <xdr:twoCellAnchor editAs="oneCell">
        <xdr:from>
          <xdr:col>5</xdr:col>
          <xdr:colOff>47625</xdr:colOff>
          <xdr:row>274</xdr:row>
          <xdr:rowOff>123825</xdr:rowOff>
        </xdr:from>
        <xdr:to>
          <xdr:col>6</xdr:col>
          <xdr:colOff>104775</xdr:colOff>
          <xdr:row>275</xdr:row>
          <xdr:rowOff>190500</xdr:rowOff>
        </xdr:to>
        <xdr:sp macro="" textlink="">
          <xdr:nvSpPr>
            <xdr:cNvPr id="1087" name="Check Box 63" hidden="1">
              <a:extLst>
                <a:ext uri="{63B3BB69-23CF-44E3-9099-C40C66FF867C}">
                  <a14:compatExt spid="_x0000_s10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274</xdr:row>
          <xdr:rowOff>123825</xdr:rowOff>
        </xdr:from>
        <xdr:to>
          <xdr:col>9</xdr:col>
          <xdr:colOff>114300</xdr:colOff>
          <xdr:row>275</xdr:row>
          <xdr:rowOff>190500</xdr:rowOff>
        </xdr:to>
        <xdr:sp macro="" textlink="">
          <xdr:nvSpPr>
            <xdr:cNvPr id="1088" name="Check Box 64" hidden="1">
              <a:extLst>
                <a:ext uri="{63B3BB69-23CF-44E3-9099-C40C66FF867C}">
                  <a14:compatExt spid="_x0000_s10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274</xdr:row>
          <xdr:rowOff>123825</xdr:rowOff>
        </xdr:from>
        <xdr:to>
          <xdr:col>12</xdr:col>
          <xdr:colOff>123825</xdr:colOff>
          <xdr:row>275</xdr:row>
          <xdr:rowOff>190500</xdr:rowOff>
        </xdr:to>
        <xdr:sp macro="" textlink="">
          <xdr:nvSpPr>
            <xdr:cNvPr id="1089" name="Check Box 65" hidden="1">
              <a:extLst>
                <a:ext uri="{63B3BB69-23CF-44E3-9099-C40C66FF867C}">
                  <a14:compatExt spid="_x0000_s10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288</xdr:row>
          <xdr:rowOff>142875</xdr:rowOff>
        </xdr:from>
        <xdr:to>
          <xdr:col>6</xdr:col>
          <xdr:colOff>104775</xdr:colOff>
          <xdr:row>291</xdr:row>
          <xdr:rowOff>57150</xdr:rowOff>
        </xdr:to>
        <xdr:sp macro="" textlink="">
          <xdr:nvSpPr>
            <xdr:cNvPr id="1090" name="Check Box 66" hidden="1">
              <a:extLst>
                <a:ext uri="{63B3BB69-23CF-44E3-9099-C40C66FF867C}">
                  <a14:compatExt spid="_x0000_s10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289</xdr:row>
          <xdr:rowOff>9525</xdr:rowOff>
        </xdr:from>
        <xdr:to>
          <xdr:col>9</xdr:col>
          <xdr:colOff>104775</xdr:colOff>
          <xdr:row>291</xdr:row>
          <xdr:rowOff>76200</xdr:rowOff>
        </xdr:to>
        <xdr:sp macro="" textlink="">
          <xdr:nvSpPr>
            <xdr:cNvPr id="1091" name="Check Box 67" hidden="1">
              <a:extLst>
                <a:ext uri="{63B3BB69-23CF-44E3-9099-C40C66FF867C}">
                  <a14:compatExt spid="_x0000_s10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66675</xdr:colOff>
          <xdr:row>288</xdr:row>
          <xdr:rowOff>142875</xdr:rowOff>
        </xdr:from>
        <xdr:to>
          <xdr:col>12</xdr:col>
          <xdr:colOff>123825</xdr:colOff>
          <xdr:row>291</xdr:row>
          <xdr:rowOff>57150</xdr:rowOff>
        </xdr:to>
        <xdr:sp macro="" textlink="">
          <xdr:nvSpPr>
            <xdr:cNvPr id="1092" name="Check Box 68" hidden="1">
              <a:extLst>
                <a:ext uri="{63B3BB69-23CF-44E3-9099-C40C66FF867C}">
                  <a14:compatExt spid="_x0000_s109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66675</xdr:colOff>
          <xdr:row>300</xdr:row>
          <xdr:rowOff>0</xdr:rowOff>
        </xdr:from>
        <xdr:to>
          <xdr:col>6</xdr:col>
          <xdr:colOff>123825</xdr:colOff>
          <xdr:row>302</xdr:row>
          <xdr:rowOff>33830</xdr:rowOff>
        </xdr:to>
        <xdr:sp macro="" textlink="">
          <xdr:nvSpPr>
            <xdr:cNvPr id="1093" name="Check Box 69" hidden="1">
              <a:extLst>
                <a:ext uri="{63B3BB69-23CF-44E3-9099-C40C66FF867C}">
                  <a14:compatExt spid="_x0000_s109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300</xdr:row>
          <xdr:rowOff>0</xdr:rowOff>
        </xdr:from>
        <xdr:to>
          <xdr:col>9</xdr:col>
          <xdr:colOff>123825</xdr:colOff>
          <xdr:row>302</xdr:row>
          <xdr:rowOff>33830</xdr:rowOff>
        </xdr:to>
        <xdr:sp macro="" textlink="">
          <xdr:nvSpPr>
            <xdr:cNvPr id="1094" name="Check Box 70" hidden="1">
              <a:extLst>
                <a:ext uri="{63B3BB69-23CF-44E3-9099-C40C66FF867C}">
                  <a14:compatExt spid="_x0000_s109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76200</xdr:colOff>
          <xdr:row>300</xdr:row>
          <xdr:rowOff>0</xdr:rowOff>
        </xdr:from>
        <xdr:to>
          <xdr:col>12</xdr:col>
          <xdr:colOff>133350</xdr:colOff>
          <xdr:row>302</xdr:row>
          <xdr:rowOff>33830</xdr:rowOff>
        </xdr:to>
        <xdr:sp macro="" textlink="">
          <xdr:nvSpPr>
            <xdr:cNvPr id="1095" name="Check Box 71" hidden="1">
              <a:extLst>
                <a:ext uri="{63B3BB69-23CF-44E3-9099-C40C66FF867C}">
                  <a14:compatExt spid="_x0000_s109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311</xdr:row>
          <xdr:rowOff>66675</xdr:rowOff>
        </xdr:from>
        <xdr:to>
          <xdr:col>6</xdr:col>
          <xdr:colOff>104775</xdr:colOff>
          <xdr:row>313</xdr:row>
          <xdr:rowOff>133349</xdr:rowOff>
        </xdr:to>
        <xdr:sp macro="" textlink="">
          <xdr:nvSpPr>
            <xdr:cNvPr id="1096" name="Check Box 72" hidden="1">
              <a:extLst>
                <a:ext uri="{63B3BB69-23CF-44E3-9099-C40C66FF867C}">
                  <a14:compatExt spid="_x0000_s109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311</xdr:row>
          <xdr:rowOff>66675</xdr:rowOff>
        </xdr:from>
        <xdr:to>
          <xdr:col>9</xdr:col>
          <xdr:colOff>104775</xdr:colOff>
          <xdr:row>313</xdr:row>
          <xdr:rowOff>133349</xdr:rowOff>
        </xdr:to>
        <xdr:sp macro="" textlink="">
          <xdr:nvSpPr>
            <xdr:cNvPr id="1097" name="Check Box 73" hidden="1">
              <a:extLst>
                <a:ext uri="{63B3BB69-23CF-44E3-9099-C40C66FF867C}">
                  <a14:compatExt spid="_x0000_s109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57150</xdr:colOff>
          <xdr:row>311</xdr:row>
          <xdr:rowOff>66675</xdr:rowOff>
        </xdr:from>
        <xdr:to>
          <xdr:col>12</xdr:col>
          <xdr:colOff>114300</xdr:colOff>
          <xdr:row>313</xdr:row>
          <xdr:rowOff>133349</xdr:rowOff>
        </xdr:to>
        <xdr:sp macro="" textlink="">
          <xdr:nvSpPr>
            <xdr:cNvPr id="1098" name="Check Box 74" hidden="1">
              <a:extLst>
                <a:ext uri="{63B3BB69-23CF-44E3-9099-C40C66FF867C}">
                  <a14:compatExt spid="_x0000_s10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321</xdr:row>
          <xdr:rowOff>123825</xdr:rowOff>
        </xdr:from>
        <xdr:to>
          <xdr:col>6</xdr:col>
          <xdr:colOff>104775</xdr:colOff>
          <xdr:row>322</xdr:row>
          <xdr:rowOff>190501</xdr:rowOff>
        </xdr:to>
        <xdr:sp macro="" textlink="">
          <xdr:nvSpPr>
            <xdr:cNvPr id="1099" name="Check Box 75" hidden="1">
              <a:extLst>
                <a:ext uri="{63B3BB69-23CF-44E3-9099-C40C66FF867C}">
                  <a14:compatExt spid="_x0000_s109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321</xdr:row>
          <xdr:rowOff>123825</xdr:rowOff>
        </xdr:from>
        <xdr:to>
          <xdr:col>9</xdr:col>
          <xdr:colOff>104775</xdr:colOff>
          <xdr:row>322</xdr:row>
          <xdr:rowOff>190501</xdr:rowOff>
        </xdr:to>
        <xdr:sp macro="" textlink="">
          <xdr:nvSpPr>
            <xdr:cNvPr id="1100" name="Check Box 76" hidden="1">
              <a:extLst>
                <a:ext uri="{63B3BB69-23CF-44E3-9099-C40C66FF867C}">
                  <a14:compatExt spid="_x0000_s1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57150</xdr:colOff>
          <xdr:row>321</xdr:row>
          <xdr:rowOff>123825</xdr:rowOff>
        </xdr:from>
        <xdr:to>
          <xdr:col>12</xdr:col>
          <xdr:colOff>114300</xdr:colOff>
          <xdr:row>322</xdr:row>
          <xdr:rowOff>190501</xdr:rowOff>
        </xdr:to>
        <xdr:sp macro="" textlink="">
          <xdr:nvSpPr>
            <xdr:cNvPr id="1101" name="Check Box 77" hidden="1">
              <a:extLst>
                <a:ext uri="{63B3BB69-23CF-44E3-9099-C40C66FF867C}">
                  <a14:compatExt spid="_x0000_s110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7</xdr:col>
      <xdr:colOff>95249</xdr:colOff>
      <xdr:row>206</xdr:row>
      <xdr:rowOff>6350</xdr:rowOff>
    </xdr:from>
    <xdr:ext cx="1054101" cy="971341"/>
    <xdr:pic>
      <xdr:nvPicPr>
        <xdr:cNvPr id="148" name="Picture 147"/>
        <xdr:cNvPicPr>
          <a:picLocks noChangeAspect="1"/>
        </xdr:cNvPicPr>
      </xdr:nvPicPr>
      <xdr:blipFill>
        <a:blip xmlns:r="http://schemas.openxmlformats.org/officeDocument/2006/relationships" r:embed="rId35"/>
        <a:stretch>
          <a:fillRect/>
        </a:stretch>
      </xdr:blipFill>
      <xdr:spPr>
        <a:xfrm>
          <a:off x="4362449" y="49298225"/>
          <a:ext cx="1054101" cy="971341"/>
        </a:xfrm>
        <a:prstGeom prst="rect">
          <a:avLst/>
        </a:prstGeom>
      </xdr:spPr>
    </xdr:pic>
    <xdr:clientData/>
  </xdr:oneCellAnchor>
  <xdr:oneCellAnchor>
    <xdr:from>
      <xdr:col>10</xdr:col>
      <xdr:colOff>95250</xdr:colOff>
      <xdr:row>206</xdr:row>
      <xdr:rowOff>0</xdr:rowOff>
    </xdr:from>
    <xdr:ext cx="889000" cy="1002034"/>
    <xdr:pic>
      <xdr:nvPicPr>
        <xdr:cNvPr id="149" name="Picture 148"/>
        <xdr:cNvPicPr>
          <a:picLocks noChangeAspect="1"/>
        </xdr:cNvPicPr>
      </xdr:nvPicPr>
      <xdr:blipFill>
        <a:blip xmlns:r="http://schemas.openxmlformats.org/officeDocument/2006/relationships" r:embed="rId36"/>
        <a:stretch>
          <a:fillRect/>
        </a:stretch>
      </xdr:blipFill>
      <xdr:spPr>
        <a:xfrm>
          <a:off x="6191250" y="49291875"/>
          <a:ext cx="889000" cy="1002034"/>
        </a:xfrm>
        <a:prstGeom prst="rect">
          <a:avLst/>
        </a:prstGeom>
      </xdr:spPr>
    </xdr:pic>
    <xdr:clientData/>
  </xdr:oneCellAnchor>
  <xdr:oneCellAnchor>
    <xdr:from>
      <xdr:col>4</xdr:col>
      <xdr:colOff>66906</xdr:colOff>
      <xdr:row>205</xdr:row>
      <xdr:rowOff>0</xdr:rowOff>
    </xdr:from>
    <xdr:ext cx="993543" cy="1027803"/>
    <xdr:pic>
      <xdr:nvPicPr>
        <xdr:cNvPr id="150" name="Picture 149"/>
        <xdr:cNvPicPr>
          <a:picLocks noChangeAspect="1"/>
        </xdr:cNvPicPr>
      </xdr:nvPicPr>
      <xdr:blipFill>
        <a:blip xmlns:r="http://schemas.openxmlformats.org/officeDocument/2006/relationships" r:embed="rId37"/>
        <a:stretch>
          <a:fillRect/>
        </a:stretch>
      </xdr:blipFill>
      <xdr:spPr>
        <a:xfrm>
          <a:off x="1829031" y="47805975"/>
          <a:ext cx="993543" cy="1027803"/>
        </a:xfrm>
        <a:prstGeom prst="rect">
          <a:avLst/>
        </a:prstGeom>
      </xdr:spPr>
    </xdr:pic>
    <xdr:clientData/>
  </xdr:oneCellAnchor>
  <xdr:oneCellAnchor>
    <xdr:from>
      <xdr:col>7</xdr:col>
      <xdr:colOff>196850</xdr:colOff>
      <xdr:row>195</xdr:row>
      <xdr:rowOff>44450</xdr:rowOff>
    </xdr:from>
    <xdr:ext cx="666750" cy="1004498"/>
    <xdr:pic>
      <xdr:nvPicPr>
        <xdr:cNvPr id="151" name="Picture 150"/>
        <xdr:cNvPicPr>
          <a:picLocks noChangeAspect="1" noChangeArrowheads="1"/>
        </xdr:cNvPicPr>
      </xdr:nvPicPr>
      <xdr:blipFill>
        <a:blip xmlns:r="http://schemas.openxmlformats.org/officeDocument/2006/relationships" r:embed="rId38" cstate="print">
          <a:extLst>
            <a:ext uri="{28A0092B-C50C-407E-A947-70E740481C1C}">
              <a14:useLocalDpi xmlns:a14="http://schemas.microsoft.com/office/drawing/2010/main" val="0"/>
            </a:ext>
          </a:extLst>
        </a:blip>
        <a:srcRect/>
        <a:stretch>
          <a:fillRect/>
        </a:stretch>
      </xdr:blipFill>
      <xdr:spPr bwMode="auto">
        <a:xfrm>
          <a:off x="4464050" y="47336075"/>
          <a:ext cx="666750" cy="100449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25400</xdr:colOff>
      <xdr:row>184</xdr:row>
      <xdr:rowOff>19051</xdr:rowOff>
    </xdr:from>
    <xdr:ext cx="977899" cy="927099"/>
    <xdr:pic>
      <xdr:nvPicPr>
        <xdr:cNvPr id="152" name="Picture 151"/>
        <xdr:cNvPicPr>
          <a:picLocks noChangeAspect="1" noChangeArrowheads="1"/>
        </xdr:cNvPicPr>
      </xdr:nvPicPr>
      <xdr:blipFill>
        <a:blip xmlns:r="http://schemas.openxmlformats.org/officeDocument/2006/relationships" r:embed="rId39" cstate="print">
          <a:extLst>
            <a:ext uri="{28A0092B-C50C-407E-A947-70E740481C1C}">
              <a14:useLocalDpi xmlns:a14="http://schemas.microsoft.com/office/drawing/2010/main" val="0"/>
            </a:ext>
          </a:extLst>
        </a:blip>
        <a:srcRect/>
        <a:stretch>
          <a:fillRect/>
        </a:stretch>
      </xdr:blipFill>
      <xdr:spPr bwMode="auto">
        <a:xfrm>
          <a:off x="1787525" y="44034076"/>
          <a:ext cx="977899" cy="92709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221957</xdr:colOff>
      <xdr:row>195</xdr:row>
      <xdr:rowOff>50800</xdr:rowOff>
    </xdr:from>
    <xdr:ext cx="702947" cy="996950"/>
    <xdr:pic>
      <xdr:nvPicPr>
        <xdr:cNvPr id="153" name="Picture 152"/>
        <xdr:cNvPicPr>
          <a:picLocks noChangeAspect="1" noChangeArrowheads="1"/>
        </xdr:cNvPicPr>
      </xdr:nvPicPr>
      <xdr:blipFill>
        <a:blip xmlns:r="http://schemas.openxmlformats.org/officeDocument/2006/relationships" r:embed="rId40" cstate="print">
          <a:extLst>
            <a:ext uri="{28A0092B-C50C-407E-A947-70E740481C1C}">
              <a14:useLocalDpi xmlns:a14="http://schemas.microsoft.com/office/drawing/2010/main" val="0"/>
            </a:ext>
          </a:extLst>
        </a:blip>
        <a:srcRect/>
        <a:stretch>
          <a:fillRect/>
        </a:stretch>
      </xdr:blipFill>
      <xdr:spPr bwMode="auto">
        <a:xfrm>
          <a:off x="2660357" y="47342425"/>
          <a:ext cx="702947" cy="9969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95250</xdr:colOff>
      <xdr:row>217</xdr:row>
      <xdr:rowOff>44450</xdr:rowOff>
    </xdr:from>
    <xdr:ext cx="1009650" cy="916220"/>
    <xdr:pic>
      <xdr:nvPicPr>
        <xdr:cNvPr id="154" name="Picture 153"/>
        <xdr:cNvPicPr>
          <a:picLocks noChangeAspect="1" noChangeArrowheads="1"/>
        </xdr:cNvPicPr>
      </xdr:nvPicPr>
      <xdr:blipFill>
        <a:blip xmlns:r="http://schemas.openxmlformats.org/officeDocument/2006/relationships" r:embed="rId41">
          <a:extLst>
            <a:ext uri="{28A0092B-C50C-407E-A947-70E740481C1C}">
              <a14:useLocalDpi xmlns:a14="http://schemas.microsoft.com/office/drawing/2010/main" val="0"/>
            </a:ext>
          </a:extLst>
        </a:blip>
        <a:srcRect/>
        <a:stretch>
          <a:fillRect/>
        </a:stretch>
      </xdr:blipFill>
      <xdr:spPr bwMode="auto">
        <a:xfrm>
          <a:off x="2533650" y="51288950"/>
          <a:ext cx="1009650" cy="9162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228600</xdr:colOff>
      <xdr:row>233</xdr:row>
      <xdr:rowOff>31750</xdr:rowOff>
    </xdr:from>
    <xdr:ext cx="1277469" cy="946150"/>
    <xdr:pic>
      <xdr:nvPicPr>
        <xdr:cNvPr id="155" name="Picture 154"/>
        <xdr:cNvPicPr>
          <a:picLocks noChangeAspect="1"/>
        </xdr:cNvPicPr>
      </xdr:nvPicPr>
      <xdr:blipFill rotWithShape="1">
        <a:blip xmlns:r="http://schemas.openxmlformats.org/officeDocument/2006/relationships" r:embed="rId42"/>
        <a:srcRect t="12866"/>
        <a:stretch/>
      </xdr:blipFill>
      <xdr:spPr>
        <a:xfrm>
          <a:off x="2057400" y="53724175"/>
          <a:ext cx="1277469" cy="946150"/>
        </a:xfrm>
        <a:prstGeom prst="rect">
          <a:avLst/>
        </a:prstGeom>
      </xdr:spPr>
    </xdr:pic>
    <xdr:clientData/>
  </xdr:oneCellAnchor>
  <xdr:oneCellAnchor>
    <xdr:from>
      <xdr:col>4</xdr:col>
      <xdr:colOff>19051</xdr:colOff>
      <xdr:row>244</xdr:row>
      <xdr:rowOff>63501</xdr:rowOff>
    </xdr:from>
    <xdr:ext cx="1174749" cy="859772"/>
    <xdr:pic>
      <xdr:nvPicPr>
        <xdr:cNvPr id="156" name="Picture 155"/>
        <xdr:cNvPicPr>
          <a:picLocks noChangeAspect="1" noChangeArrowheads="1"/>
        </xdr:cNvPicPr>
      </xdr:nvPicPr>
      <xdr:blipFill>
        <a:blip xmlns:r="http://schemas.openxmlformats.org/officeDocument/2006/relationships" r:embed="rId43" cstate="print">
          <a:extLst>
            <a:ext uri="{28A0092B-C50C-407E-A947-70E740481C1C}">
              <a14:useLocalDpi xmlns:a14="http://schemas.microsoft.com/office/drawing/2010/main" val="0"/>
            </a:ext>
          </a:extLst>
        </a:blip>
        <a:srcRect/>
        <a:stretch>
          <a:fillRect/>
        </a:stretch>
      </xdr:blipFill>
      <xdr:spPr bwMode="auto">
        <a:xfrm>
          <a:off x="2457451" y="56137176"/>
          <a:ext cx="1174749" cy="85977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120650</xdr:colOff>
      <xdr:row>255</xdr:row>
      <xdr:rowOff>1</xdr:rowOff>
    </xdr:from>
    <xdr:ext cx="908050" cy="996210"/>
    <xdr:pic>
      <xdr:nvPicPr>
        <xdr:cNvPr id="157" name="Picture 156"/>
        <xdr:cNvPicPr>
          <a:picLocks noChangeAspect="1"/>
        </xdr:cNvPicPr>
      </xdr:nvPicPr>
      <xdr:blipFill>
        <a:blip xmlns:r="http://schemas.openxmlformats.org/officeDocument/2006/relationships" r:embed="rId44"/>
        <a:stretch>
          <a:fillRect/>
        </a:stretch>
      </xdr:blipFill>
      <xdr:spPr>
        <a:xfrm>
          <a:off x="2559050" y="57997726"/>
          <a:ext cx="908050" cy="996210"/>
        </a:xfrm>
        <a:prstGeom prst="rect">
          <a:avLst/>
        </a:prstGeom>
      </xdr:spPr>
    </xdr:pic>
    <xdr:clientData/>
  </xdr:oneCellAnchor>
  <xdr:oneCellAnchor>
    <xdr:from>
      <xdr:col>4</xdr:col>
      <xdr:colOff>165100</xdr:colOff>
      <xdr:row>277</xdr:row>
      <xdr:rowOff>44451</xdr:rowOff>
    </xdr:from>
    <xdr:ext cx="838200" cy="933844"/>
    <xdr:pic>
      <xdr:nvPicPr>
        <xdr:cNvPr id="158" name="Picture 157"/>
        <xdr:cNvPicPr>
          <a:picLocks noChangeAspect="1" noChangeArrowheads="1"/>
        </xdr:cNvPicPr>
      </xdr:nvPicPr>
      <xdr:blipFill>
        <a:blip xmlns:r="http://schemas.openxmlformats.org/officeDocument/2006/relationships" r:embed="rId45" cstate="print">
          <a:extLst>
            <a:ext uri="{28A0092B-C50C-407E-A947-70E740481C1C}">
              <a14:useLocalDpi xmlns:a14="http://schemas.microsoft.com/office/drawing/2010/main" val="0"/>
            </a:ext>
          </a:extLst>
        </a:blip>
        <a:srcRect/>
        <a:stretch>
          <a:fillRect/>
        </a:stretch>
      </xdr:blipFill>
      <xdr:spPr bwMode="auto">
        <a:xfrm>
          <a:off x="2603500" y="62042676"/>
          <a:ext cx="838200" cy="933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158750</xdr:colOff>
      <xdr:row>266</xdr:row>
      <xdr:rowOff>44451</xdr:rowOff>
    </xdr:from>
    <xdr:ext cx="838200" cy="933844"/>
    <xdr:pic>
      <xdr:nvPicPr>
        <xdr:cNvPr id="159" name="Picture 158"/>
        <xdr:cNvPicPr>
          <a:picLocks noChangeAspect="1" noChangeArrowheads="1"/>
        </xdr:cNvPicPr>
      </xdr:nvPicPr>
      <xdr:blipFill>
        <a:blip xmlns:r="http://schemas.openxmlformats.org/officeDocument/2006/relationships" r:embed="rId45" cstate="print">
          <a:extLst>
            <a:ext uri="{28A0092B-C50C-407E-A947-70E740481C1C}">
              <a14:useLocalDpi xmlns:a14="http://schemas.microsoft.com/office/drawing/2010/main" val="0"/>
            </a:ext>
          </a:extLst>
        </a:blip>
        <a:srcRect/>
        <a:stretch>
          <a:fillRect/>
        </a:stretch>
      </xdr:blipFill>
      <xdr:spPr bwMode="auto">
        <a:xfrm>
          <a:off x="2597150" y="59966226"/>
          <a:ext cx="838200" cy="933844"/>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234951</xdr:colOff>
      <xdr:row>302</xdr:row>
      <xdr:rowOff>0</xdr:rowOff>
    </xdr:from>
    <xdr:ext cx="786273" cy="1447800"/>
    <xdr:pic>
      <xdr:nvPicPr>
        <xdr:cNvPr id="160" name="Picture 159"/>
        <xdr:cNvPicPr>
          <a:picLocks noChangeAspect="1"/>
        </xdr:cNvPicPr>
      </xdr:nvPicPr>
      <xdr:blipFill>
        <a:blip xmlns:r="http://schemas.openxmlformats.org/officeDocument/2006/relationships" r:embed="rId46"/>
        <a:stretch>
          <a:fillRect/>
        </a:stretch>
      </xdr:blipFill>
      <xdr:spPr>
        <a:xfrm>
          <a:off x="2063751" y="66636900"/>
          <a:ext cx="786273" cy="1447800"/>
        </a:xfrm>
        <a:prstGeom prst="rect">
          <a:avLst/>
        </a:prstGeom>
      </xdr:spPr>
    </xdr:pic>
    <xdr:clientData/>
  </xdr:oneCellAnchor>
  <xdr:oneCellAnchor>
    <xdr:from>
      <xdr:col>4</xdr:col>
      <xdr:colOff>171451</xdr:colOff>
      <xdr:row>291</xdr:row>
      <xdr:rowOff>61385</xdr:rowOff>
    </xdr:from>
    <xdr:ext cx="704850" cy="1018116"/>
    <xdr:pic>
      <xdr:nvPicPr>
        <xdr:cNvPr id="161" name="Picture 160" descr="White Knight Integrated Dryer 6Kg C43AW  "/>
        <xdr:cNvPicPr>
          <a:picLocks noChangeAspect="1" noChangeArrowheads="1"/>
        </xdr:cNvPicPr>
      </xdr:nvPicPr>
      <xdr:blipFill rotWithShape="1">
        <a:blip xmlns:r="http://schemas.openxmlformats.org/officeDocument/2006/relationships" r:embed="rId47" cstate="print">
          <a:extLst>
            <a:ext uri="{28A0092B-C50C-407E-A947-70E740481C1C}">
              <a14:useLocalDpi xmlns:a14="http://schemas.microsoft.com/office/drawing/2010/main" val="0"/>
            </a:ext>
          </a:extLst>
        </a:blip>
        <a:srcRect l="27599" t="18174" r="27521" b="17213"/>
        <a:stretch/>
      </xdr:blipFill>
      <xdr:spPr bwMode="auto">
        <a:xfrm>
          <a:off x="2609851" y="64507535"/>
          <a:ext cx="704850" cy="101811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94003</xdr:colOff>
      <xdr:row>291</xdr:row>
      <xdr:rowOff>31750</xdr:rowOff>
    </xdr:from>
    <xdr:ext cx="794997" cy="1044331"/>
    <xdr:pic>
      <xdr:nvPicPr>
        <xdr:cNvPr id="162" name="Picture 161"/>
        <xdr:cNvPicPr>
          <a:picLocks noChangeAspect="1"/>
        </xdr:cNvPicPr>
      </xdr:nvPicPr>
      <xdr:blipFill>
        <a:blip xmlns:r="http://schemas.openxmlformats.org/officeDocument/2006/relationships" r:embed="rId48"/>
        <a:stretch>
          <a:fillRect/>
        </a:stretch>
      </xdr:blipFill>
      <xdr:spPr>
        <a:xfrm>
          <a:off x="6190003" y="64477900"/>
          <a:ext cx="794997" cy="1044331"/>
        </a:xfrm>
        <a:prstGeom prst="rect">
          <a:avLst/>
        </a:prstGeom>
      </xdr:spPr>
    </xdr:pic>
    <xdr:clientData/>
  </xdr:oneCellAnchor>
  <xdr:oneCellAnchor>
    <xdr:from>
      <xdr:col>7</xdr:col>
      <xdr:colOff>76201</xdr:colOff>
      <xdr:row>289</xdr:row>
      <xdr:rowOff>127000</xdr:rowOff>
    </xdr:from>
    <xdr:ext cx="862772" cy="1098550"/>
    <xdr:pic>
      <xdr:nvPicPr>
        <xdr:cNvPr id="163" name="Picture 162"/>
        <xdr:cNvPicPr>
          <a:picLocks noChangeAspect="1"/>
        </xdr:cNvPicPr>
      </xdr:nvPicPr>
      <xdr:blipFill rotWithShape="1">
        <a:blip xmlns:r="http://schemas.openxmlformats.org/officeDocument/2006/relationships" r:embed="rId49"/>
        <a:srcRect b="2631"/>
        <a:stretch/>
      </xdr:blipFill>
      <xdr:spPr>
        <a:xfrm>
          <a:off x="4343401" y="64411225"/>
          <a:ext cx="862772" cy="1098550"/>
        </a:xfrm>
        <a:prstGeom prst="rect">
          <a:avLst/>
        </a:prstGeom>
      </xdr:spPr>
    </xdr:pic>
    <xdr:clientData/>
  </xdr:oneCellAnchor>
  <xdr:oneCellAnchor>
    <xdr:from>
      <xdr:col>4</xdr:col>
      <xdr:colOff>323850</xdr:colOff>
      <xdr:row>324</xdr:row>
      <xdr:rowOff>57150</xdr:rowOff>
    </xdr:from>
    <xdr:ext cx="666750" cy="1208146"/>
    <xdr:pic>
      <xdr:nvPicPr>
        <xdr:cNvPr id="164" name="Picture 163" descr="..."/>
        <xdr:cNvPicPr>
          <a:picLocks noChangeAspect="1" noChangeArrowheads="1"/>
        </xdr:cNvPicPr>
      </xdr:nvPicPr>
      <xdr:blipFill rotWithShape="1">
        <a:blip xmlns:r="http://schemas.openxmlformats.org/officeDocument/2006/relationships" r:embed="rId50" cstate="print">
          <a:extLst>
            <a:ext uri="{28A0092B-C50C-407E-A947-70E740481C1C}">
              <a14:useLocalDpi xmlns:a14="http://schemas.microsoft.com/office/drawing/2010/main" val="0"/>
            </a:ext>
          </a:extLst>
        </a:blip>
        <a:srcRect l="24741" t="2277" r="24740" b="1036"/>
        <a:stretch/>
      </xdr:blipFill>
      <xdr:spPr bwMode="auto">
        <a:xfrm>
          <a:off x="2762250" y="70513575"/>
          <a:ext cx="666750" cy="1208146"/>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409360</xdr:colOff>
      <xdr:row>313</xdr:row>
      <xdr:rowOff>6350</xdr:rowOff>
    </xdr:from>
    <xdr:ext cx="340646" cy="1174750"/>
    <xdr:pic>
      <xdr:nvPicPr>
        <xdr:cNvPr id="165" name="Picture 164" descr="Liebherr Free Standing Fridge Freezer Frost Free CBNEF4815 - Stainless Steel Doors"/>
        <xdr:cNvPicPr>
          <a:picLocks noChangeAspect="1" noChangeArrowheads="1"/>
        </xdr:cNvPicPr>
      </xdr:nvPicPr>
      <xdr:blipFill rotWithShape="1">
        <a:blip xmlns:r="http://schemas.openxmlformats.org/officeDocument/2006/relationships" r:embed="rId51" cstate="print">
          <a:extLst>
            <a:ext uri="{28A0092B-C50C-407E-A947-70E740481C1C}">
              <a14:useLocalDpi xmlns:a14="http://schemas.microsoft.com/office/drawing/2010/main" val="0"/>
            </a:ext>
          </a:extLst>
        </a:blip>
        <a:srcRect l="37128" t="4106" r="36897" b="6764"/>
        <a:stretch/>
      </xdr:blipFill>
      <xdr:spPr bwMode="auto">
        <a:xfrm>
          <a:off x="6505360" y="68424425"/>
          <a:ext cx="340646" cy="117475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465774</xdr:colOff>
      <xdr:row>313</xdr:row>
      <xdr:rowOff>1</xdr:rowOff>
    </xdr:from>
    <xdr:ext cx="404261" cy="1200150"/>
    <xdr:pic>
      <xdr:nvPicPr>
        <xdr:cNvPr id="166" name="Picture 165"/>
        <xdr:cNvPicPr>
          <a:picLocks noChangeAspect="1"/>
        </xdr:cNvPicPr>
      </xdr:nvPicPr>
      <xdr:blipFill>
        <a:blip xmlns:r="http://schemas.openxmlformats.org/officeDocument/2006/relationships" r:embed="rId52"/>
        <a:stretch>
          <a:fillRect/>
        </a:stretch>
      </xdr:blipFill>
      <xdr:spPr>
        <a:xfrm>
          <a:off x="4732974" y="68418076"/>
          <a:ext cx="404261" cy="1200150"/>
        </a:xfrm>
        <a:prstGeom prst="rect">
          <a:avLst/>
        </a:prstGeom>
      </xdr:spPr>
    </xdr:pic>
    <xdr:clientData/>
  </xdr:oneCellAnchor>
  <xdr:oneCellAnchor>
    <xdr:from>
      <xdr:col>4</xdr:col>
      <xdr:colOff>423333</xdr:colOff>
      <xdr:row>313</xdr:row>
      <xdr:rowOff>0</xdr:rowOff>
    </xdr:from>
    <xdr:ext cx="376767" cy="1168400"/>
    <xdr:pic>
      <xdr:nvPicPr>
        <xdr:cNvPr id="167" name="Picture 166" descr="Blomberg Free Standing Fridge Freezer Frost Free KGM9681X - Stainless Steel"/>
        <xdr:cNvPicPr>
          <a:picLocks noChangeAspect="1" noChangeArrowheads="1"/>
        </xdr:cNvPicPr>
      </xdr:nvPicPr>
      <xdr:blipFill rotWithShape="1">
        <a:blip xmlns:r="http://schemas.openxmlformats.org/officeDocument/2006/relationships" r:embed="rId53" cstate="print">
          <a:extLst>
            <a:ext uri="{28A0092B-C50C-407E-A947-70E740481C1C}">
              <a14:useLocalDpi xmlns:a14="http://schemas.microsoft.com/office/drawing/2010/main" val="0"/>
            </a:ext>
          </a:extLst>
        </a:blip>
        <a:srcRect l="33725" r="34391" b="1780"/>
        <a:stretch/>
      </xdr:blipFill>
      <xdr:spPr bwMode="auto">
        <a:xfrm>
          <a:off x="2861733" y="68418075"/>
          <a:ext cx="376767" cy="11684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xdr:col>
      <xdr:colOff>66675</xdr:colOff>
      <xdr:row>43</xdr:row>
      <xdr:rowOff>66675</xdr:rowOff>
    </xdr:from>
    <xdr:to>
      <xdr:col>2</xdr:col>
      <xdr:colOff>238124</xdr:colOff>
      <xdr:row>49</xdr:row>
      <xdr:rowOff>104775</xdr:rowOff>
    </xdr:to>
    <xdr:pic>
      <xdr:nvPicPr>
        <xdr:cNvPr id="25" name="Picture 24"/>
        <xdr:cNvPicPr>
          <a:picLocks noChangeAspect="1"/>
        </xdr:cNvPicPr>
      </xdr:nvPicPr>
      <xdr:blipFill rotWithShape="1">
        <a:blip xmlns:r="http://schemas.openxmlformats.org/officeDocument/2006/relationships" r:embed="rId54" cstate="print">
          <a:extLst>
            <a:ext uri="{28A0092B-C50C-407E-A947-70E740481C1C}">
              <a14:useLocalDpi xmlns:a14="http://schemas.microsoft.com/office/drawing/2010/main" val="0"/>
            </a:ext>
          </a:extLst>
        </a:blip>
        <a:srcRect l="747" t="609" r="1346" b="1045"/>
        <a:stretch/>
      </xdr:blipFill>
      <xdr:spPr>
        <a:xfrm>
          <a:off x="171450" y="11049000"/>
          <a:ext cx="1333499" cy="952500"/>
        </a:xfrm>
        <a:prstGeom prst="rect">
          <a:avLst/>
        </a:prstGeom>
        <a:ln w="38100" cmpd="thickThin">
          <a:solidFill>
            <a:srgbClr val="00B0F0"/>
          </a:solidFill>
        </a:ln>
      </xdr:spPr>
    </xdr:pic>
    <xdr:clientData/>
  </xdr:twoCellAnchor>
  <xdr:twoCellAnchor editAs="oneCell">
    <xdr:from>
      <xdr:col>10</xdr:col>
      <xdr:colOff>4586</xdr:colOff>
      <xdr:row>43</xdr:row>
      <xdr:rowOff>47626</xdr:rowOff>
    </xdr:from>
    <xdr:to>
      <xdr:col>11</xdr:col>
      <xdr:colOff>228600</xdr:colOff>
      <xdr:row>49</xdr:row>
      <xdr:rowOff>123826</xdr:rowOff>
    </xdr:to>
    <xdr:pic>
      <xdr:nvPicPr>
        <xdr:cNvPr id="26" name="Picture 25"/>
        <xdr:cNvPicPr>
          <a:picLocks noChangeAspect="1"/>
        </xdr:cNvPicPr>
      </xdr:nvPicPr>
      <xdr:blipFill>
        <a:blip xmlns:r="http://schemas.openxmlformats.org/officeDocument/2006/relationships" r:embed="rId55" cstate="print">
          <a:extLst>
            <a:ext uri="{28A0092B-C50C-407E-A947-70E740481C1C}">
              <a14:useLocalDpi xmlns:a14="http://schemas.microsoft.com/office/drawing/2010/main" val="0"/>
            </a:ext>
          </a:extLst>
        </a:blip>
        <a:stretch>
          <a:fillRect/>
        </a:stretch>
      </xdr:blipFill>
      <xdr:spPr>
        <a:xfrm>
          <a:off x="5024261" y="11029951"/>
          <a:ext cx="1357489" cy="990600"/>
        </a:xfrm>
        <a:prstGeom prst="rect">
          <a:avLst/>
        </a:prstGeom>
        <a:ln w="38100" cmpd="thickThin">
          <a:solidFill>
            <a:srgbClr val="00B0F0"/>
          </a:solidFill>
        </a:ln>
      </xdr:spPr>
    </xdr:pic>
    <xdr:clientData/>
  </xdr:twoCellAnchor>
  <xdr:twoCellAnchor editAs="oneCell">
    <xdr:from>
      <xdr:col>1</xdr:col>
      <xdr:colOff>38100</xdr:colOff>
      <xdr:row>60</xdr:row>
      <xdr:rowOff>76200</xdr:rowOff>
    </xdr:from>
    <xdr:to>
      <xdr:col>2</xdr:col>
      <xdr:colOff>200025</xdr:colOff>
      <xdr:row>66</xdr:row>
      <xdr:rowOff>85725</xdr:rowOff>
    </xdr:to>
    <xdr:pic>
      <xdr:nvPicPr>
        <xdr:cNvPr id="27" name="Picture 26"/>
        <xdr:cNvPicPr>
          <a:picLocks noChangeAspect="1"/>
        </xdr:cNvPicPr>
      </xdr:nvPicPr>
      <xdr:blipFill>
        <a:blip xmlns:r="http://schemas.openxmlformats.org/officeDocument/2006/relationships" r:embed="rId56" cstate="print">
          <a:extLst>
            <a:ext uri="{28A0092B-C50C-407E-A947-70E740481C1C}">
              <a14:useLocalDpi xmlns:a14="http://schemas.microsoft.com/office/drawing/2010/main" val="0"/>
            </a:ext>
          </a:extLst>
        </a:blip>
        <a:stretch>
          <a:fillRect/>
        </a:stretch>
      </xdr:blipFill>
      <xdr:spPr>
        <a:xfrm>
          <a:off x="142875" y="13592175"/>
          <a:ext cx="1323975" cy="923925"/>
        </a:xfrm>
        <a:prstGeom prst="rect">
          <a:avLst/>
        </a:prstGeom>
        <a:ln w="38100" cmpd="thickThin">
          <a:solidFill>
            <a:srgbClr val="00B0F0"/>
          </a:solidFill>
        </a:ln>
      </xdr:spPr>
    </xdr:pic>
    <xdr:clientData/>
  </xdr:twoCellAnchor>
  <xdr:twoCellAnchor editAs="oneCell">
    <xdr:from>
      <xdr:col>10</xdr:col>
      <xdr:colOff>0</xdr:colOff>
      <xdr:row>60</xdr:row>
      <xdr:rowOff>57151</xdr:rowOff>
    </xdr:from>
    <xdr:to>
      <xdr:col>11</xdr:col>
      <xdr:colOff>209550</xdr:colOff>
      <xdr:row>66</xdr:row>
      <xdr:rowOff>104775</xdr:rowOff>
    </xdr:to>
    <xdr:pic>
      <xdr:nvPicPr>
        <xdr:cNvPr id="28" name="Picture 27"/>
        <xdr:cNvPicPr>
          <a:picLocks noChangeAspect="1"/>
        </xdr:cNvPicPr>
      </xdr:nvPicPr>
      <xdr:blipFill>
        <a:blip xmlns:r="http://schemas.openxmlformats.org/officeDocument/2006/relationships" r:embed="rId57" cstate="print">
          <a:extLst>
            <a:ext uri="{28A0092B-C50C-407E-A947-70E740481C1C}">
              <a14:useLocalDpi xmlns:a14="http://schemas.microsoft.com/office/drawing/2010/main" val="0"/>
            </a:ext>
          </a:extLst>
        </a:blip>
        <a:stretch>
          <a:fillRect/>
        </a:stretch>
      </xdr:blipFill>
      <xdr:spPr>
        <a:xfrm>
          <a:off x="5019675" y="13573126"/>
          <a:ext cx="1343025" cy="962024"/>
        </a:xfrm>
        <a:prstGeom prst="rect">
          <a:avLst/>
        </a:prstGeom>
        <a:ln w="38100" cmpd="thickThin">
          <a:solidFill>
            <a:srgbClr val="00B0F0"/>
          </a:solidFill>
        </a:ln>
      </xdr:spPr>
    </xdr:pic>
    <xdr:clientData/>
  </xdr:twoCellAnchor>
  <xdr:twoCellAnchor editAs="oneCell">
    <xdr:from>
      <xdr:col>10</xdr:col>
      <xdr:colOff>76200</xdr:colOff>
      <xdr:row>104</xdr:row>
      <xdr:rowOff>95972</xdr:rowOff>
    </xdr:from>
    <xdr:to>
      <xdr:col>12</xdr:col>
      <xdr:colOff>1005</xdr:colOff>
      <xdr:row>110</xdr:row>
      <xdr:rowOff>123451</xdr:rowOff>
    </xdr:to>
    <xdr:pic>
      <xdr:nvPicPr>
        <xdr:cNvPr id="29" name="Picture 28"/>
        <xdr:cNvPicPr>
          <a:picLocks noChangeAspect="1"/>
        </xdr:cNvPicPr>
      </xdr:nvPicPr>
      <xdr:blipFill>
        <a:blip xmlns:r="http://schemas.openxmlformats.org/officeDocument/2006/relationships" r:embed="rId58" cstate="print">
          <a:extLst>
            <a:ext uri="{28A0092B-C50C-407E-A947-70E740481C1C}">
              <a14:useLocalDpi xmlns:a14="http://schemas.microsoft.com/office/drawing/2010/main" val="0"/>
            </a:ext>
          </a:extLst>
        </a:blip>
        <a:stretch>
          <a:fillRect/>
        </a:stretch>
      </xdr:blipFill>
      <xdr:spPr>
        <a:xfrm>
          <a:off x="5084763" y="32528597"/>
          <a:ext cx="1305930" cy="932354"/>
        </a:xfrm>
        <a:prstGeom prst="rect">
          <a:avLst/>
        </a:prstGeom>
        <a:ln w="38100" cmpd="thickThin">
          <a:solidFill>
            <a:srgbClr val="00B0F0"/>
          </a:solidFill>
        </a:ln>
      </xdr:spPr>
    </xdr:pic>
    <xdr:clientData/>
  </xdr:twoCellAnchor>
  <xdr:twoCellAnchor editAs="oneCell">
    <xdr:from>
      <xdr:col>1</xdr:col>
      <xdr:colOff>57151</xdr:colOff>
      <xdr:row>127</xdr:row>
      <xdr:rowOff>66675</xdr:rowOff>
    </xdr:from>
    <xdr:to>
      <xdr:col>2</xdr:col>
      <xdr:colOff>242737</xdr:colOff>
      <xdr:row>133</xdr:row>
      <xdr:rowOff>57150</xdr:rowOff>
    </xdr:to>
    <xdr:pic>
      <xdr:nvPicPr>
        <xdr:cNvPr id="33" name="Picture 32"/>
        <xdr:cNvPicPr>
          <a:picLocks noChangeAspect="1"/>
        </xdr:cNvPicPr>
      </xdr:nvPicPr>
      <xdr:blipFill>
        <a:blip xmlns:r="http://schemas.openxmlformats.org/officeDocument/2006/relationships" r:embed="rId59" cstate="print">
          <a:extLst>
            <a:ext uri="{28A0092B-C50C-407E-A947-70E740481C1C}">
              <a14:useLocalDpi xmlns:a14="http://schemas.microsoft.com/office/drawing/2010/main" val="0"/>
            </a:ext>
          </a:extLst>
        </a:blip>
        <a:stretch>
          <a:fillRect/>
        </a:stretch>
      </xdr:blipFill>
      <xdr:spPr>
        <a:xfrm>
          <a:off x="161926" y="28289250"/>
          <a:ext cx="1347636" cy="990600"/>
        </a:xfrm>
        <a:prstGeom prst="rect">
          <a:avLst/>
        </a:prstGeom>
        <a:ln w="38100" cmpd="thickThin">
          <a:solidFill>
            <a:srgbClr val="00B0F0"/>
          </a:solidFill>
        </a:ln>
      </xdr:spPr>
    </xdr:pic>
    <xdr:clientData/>
  </xdr:twoCellAnchor>
  <xdr:twoCellAnchor editAs="oneCell">
    <xdr:from>
      <xdr:col>7</xdr:col>
      <xdr:colOff>38101</xdr:colOff>
      <xdr:row>127</xdr:row>
      <xdr:rowOff>76200</xdr:rowOff>
    </xdr:from>
    <xdr:to>
      <xdr:col>8</xdr:col>
      <xdr:colOff>238126</xdr:colOff>
      <xdr:row>133</xdr:row>
      <xdr:rowOff>56284</xdr:rowOff>
    </xdr:to>
    <xdr:pic>
      <xdr:nvPicPr>
        <xdr:cNvPr id="37" name="Picture 36"/>
        <xdr:cNvPicPr>
          <a:picLocks noChangeAspect="1"/>
        </xdr:cNvPicPr>
      </xdr:nvPicPr>
      <xdr:blipFill>
        <a:blip xmlns:r="http://schemas.openxmlformats.org/officeDocument/2006/relationships" r:embed="rId60" cstate="print">
          <a:extLst>
            <a:ext uri="{28A0092B-C50C-407E-A947-70E740481C1C}">
              <a14:useLocalDpi xmlns:a14="http://schemas.microsoft.com/office/drawing/2010/main" val="0"/>
            </a:ext>
          </a:extLst>
        </a:blip>
        <a:stretch>
          <a:fillRect/>
        </a:stretch>
      </xdr:blipFill>
      <xdr:spPr>
        <a:xfrm>
          <a:off x="3419476" y="38938200"/>
          <a:ext cx="1335088" cy="972272"/>
        </a:xfrm>
        <a:prstGeom prst="rect">
          <a:avLst/>
        </a:prstGeom>
        <a:ln w="38100" cmpd="thickThin">
          <a:solidFill>
            <a:srgbClr val="00B0F0"/>
          </a:solidFill>
        </a:ln>
      </xdr:spPr>
    </xdr:pic>
    <xdr:clientData/>
  </xdr:twoCellAnchor>
  <xdr:twoCellAnchor editAs="oneCell">
    <xdr:from>
      <xdr:col>10</xdr:col>
      <xdr:colOff>38101</xdr:colOff>
      <xdr:row>127</xdr:row>
      <xdr:rowOff>90773</xdr:rowOff>
    </xdr:from>
    <xdr:to>
      <xdr:col>11</xdr:col>
      <xdr:colOff>219075</xdr:colOff>
      <xdr:row>133</xdr:row>
      <xdr:rowOff>56854</xdr:rowOff>
    </xdr:to>
    <xdr:pic>
      <xdr:nvPicPr>
        <xdr:cNvPr id="38" name="Picture 37"/>
        <xdr:cNvPicPr>
          <a:picLocks noChangeAspect="1"/>
        </xdr:cNvPicPr>
      </xdr:nvPicPr>
      <xdr:blipFill>
        <a:blip xmlns:r="http://schemas.openxmlformats.org/officeDocument/2006/relationships" r:embed="rId61" cstate="print">
          <a:extLst>
            <a:ext uri="{28A0092B-C50C-407E-A947-70E740481C1C}">
              <a14:useLocalDpi xmlns:a14="http://schemas.microsoft.com/office/drawing/2010/main" val="0"/>
            </a:ext>
          </a:extLst>
        </a:blip>
        <a:stretch>
          <a:fillRect/>
        </a:stretch>
      </xdr:blipFill>
      <xdr:spPr>
        <a:xfrm>
          <a:off x="5057776" y="28313348"/>
          <a:ext cx="1314449" cy="966206"/>
        </a:xfrm>
        <a:prstGeom prst="rect">
          <a:avLst/>
        </a:prstGeom>
        <a:ln w="38100" cmpd="thickThin">
          <a:solidFill>
            <a:srgbClr val="00B0F0"/>
          </a:solidFill>
        </a:ln>
      </xdr:spPr>
    </xdr:pic>
    <xdr:clientData/>
  </xdr:twoCellAnchor>
  <xdr:twoCellAnchor editAs="oneCell">
    <xdr:from>
      <xdr:col>1</xdr:col>
      <xdr:colOff>57151</xdr:colOff>
      <xdr:row>144</xdr:row>
      <xdr:rowOff>47626</xdr:rowOff>
    </xdr:from>
    <xdr:to>
      <xdr:col>2</xdr:col>
      <xdr:colOff>171450</xdr:colOff>
      <xdr:row>150</xdr:row>
      <xdr:rowOff>95250</xdr:rowOff>
    </xdr:to>
    <xdr:pic>
      <xdr:nvPicPr>
        <xdr:cNvPr id="39" name="Picture 38"/>
        <xdr:cNvPicPr>
          <a:picLocks noChangeAspect="1"/>
        </xdr:cNvPicPr>
      </xdr:nvPicPr>
      <xdr:blipFill>
        <a:blip xmlns:r="http://schemas.openxmlformats.org/officeDocument/2006/relationships" r:embed="rId62" cstate="print">
          <a:extLst>
            <a:ext uri="{28A0092B-C50C-407E-A947-70E740481C1C}">
              <a14:useLocalDpi xmlns:a14="http://schemas.microsoft.com/office/drawing/2010/main" val="0"/>
            </a:ext>
          </a:extLst>
        </a:blip>
        <a:stretch>
          <a:fillRect/>
        </a:stretch>
      </xdr:blipFill>
      <xdr:spPr>
        <a:xfrm>
          <a:off x="161926" y="32642176"/>
          <a:ext cx="1276349" cy="962024"/>
        </a:xfrm>
        <a:prstGeom prst="rect">
          <a:avLst/>
        </a:prstGeom>
        <a:ln w="38100" cmpd="thickThin">
          <a:solidFill>
            <a:srgbClr val="00B0F0"/>
          </a:solidFill>
        </a:ln>
      </xdr:spPr>
    </xdr:pic>
    <xdr:clientData/>
  </xdr:twoCellAnchor>
  <xdr:twoCellAnchor editAs="oneCell">
    <xdr:from>
      <xdr:col>7</xdr:col>
      <xdr:colOff>47626</xdr:colOff>
      <xdr:row>144</xdr:row>
      <xdr:rowOff>57151</xdr:rowOff>
    </xdr:from>
    <xdr:to>
      <xdr:col>8</xdr:col>
      <xdr:colOff>190500</xdr:colOff>
      <xdr:row>150</xdr:row>
      <xdr:rowOff>108958</xdr:rowOff>
    </xdr:to>
    <xdr:pic>
      <xdr:nvPicPr>
        <xdr:cNvPr id="40" name="Picture 39"/>
        <xdr:cNvPicPr>
          <a:picLocks noChangeAspect="1"/>
        </xdr:cNvPicPr>
      </xdr:nvPicPr>
      <xdr:blipFill>
        <a:blip xmlns:r="http://schemas.openxmlformats.org/officeDocument/2006/relationships" r:embed="rId63" cstate="print">
          <a:extLst>
            <a:ext uri="{28A0092B-C50C-407E-A947-70E740481C1C}">
              <a14:useLocalDpi xmlns:a14="http://schemas.microsoft.com/office/drawing/2010/main" val="0"/>
            </a:ext>
          </a:extLst>
        </a:blip>
        <a:stretch>
          <a:fillRect/>
        </a:stretch>
      </xdr:blipFill>
      <xdr:spPr>
        <a:xfrm>
          <a:off x="3438526" y="32651701"/>
          <a:ext cx="1276349" cy="966207"/>
        </a:xfrm>
        <a:prstGeom prst="rect">
          <a:avLst/>
        </a:prstGeom>
        <a:ln w="38100" cmpd="thickThin">
          <a:solidFill>
            <a:srgbClr val="00B0F0"/>
          </a:solidFill>
        </a:ln>
      </xdr:spPr>
    </xdr:pic>
    <xdr:clientData/>
  </xdr:twoCellAnchor>
  <xdr:twoCellAnchor editAs="oneCell">
    <xdr:from>
      <xdr:col>10</xdr:col>
      <xdr:colOff>47625</xdr:colOff>
      <xdr:row>144</xdr:row>
      <xdr:rowOff>57151</xdr:rowOff>
    </xdr:from>
    <xdr:to>
      <xdr:col>11</xdr:col>
      <xdr:colOff>184812</xdr:colOff>
      <xdr:row>150</xdr:row>
      <xdr:rowOff>104775</xdr:rowOff>
    </xdr:to>
    <xdr:pic>
      <xdr:nvPicPr>
        <xdr:cNvPr id="41" name="Picture 40"/>
        <xdr:cNvPicPr>
          <a:picLocks noChangeAspect="1"/>
        </xdr:cNvPicPr>
      </xdr:nvPicPr>
      <xdr:blipFill>
        <a:blip xmlns:r="http://schemas.openxmlformats.org/officeDocument/2006/relationships" r:embed="rId64" cstate="print">
          <a:extLst>
            <a:ext uri="{28A0092B-C50C-407E-A947-70E740481C1C}">
              <a14:useLocalDpi xmlns:a14="http://schemas.microsoft.com/office/drawing/2010/main" val="0"/>
            </a:ext>
          </a:extLst>
        </a:blip>
        <a:stretch>
          <a:fillRect/>
        </a:stretch>
      </xdr:blipFill>
      <xdr:spPr>
        <a:xfrm>
          <a:off x="5067300" y="32651701"/>
          <a:ext cx="1270662" cy="962024"/>
        </a:xfrm>
        <a:prstGeom prst="rect">
          <a:avLst/>
        </a:prstGeom>
        <a:ln w="38100" cmpd="thickThin">
          <a:solidFill>
            <a:srgbClr val="00B0F0"/>
          </a:solidFill>
        </a:ln>
      </xdr:spPr>
    </xdr:pic>
    <xdr:clientData/>
  </xdr:twoCellAnchor>
  <xdr:twoCellAnchor editAs="oneCell">
    <xdr:from>
      <xdr:col>1</xdr:col>
      <xdr:colOff>23813</xdr:colOff>
      <xdr:row>157</xdr:row>
      <xdr:rowOff>93174</xdr:rowOff>
    </xdr:from>
    <xdr:to>
      <xdr:col>2</xdr:col>
      <xdr:colOff>223838</xdr:colOff>
      <xdr:row>163</xdr:row>
      <xdr:rowOff>161925</xdr:rowOff>
    </xdr:to>
    <xdr:pic>
      <xdr:nvPicPr>
        <xdr:cNvPr id="7" name="Picture 6"/>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128588" y="36107199"/>
          <a:ext cx="1362075" cy="983151"/>
        </a:xfrm>
        <a:prstGeom prst="rect">
          <a:avLst/>
        </a:prstGeom>
        <a:ln w="38100" cmpd="thickThin">
          <a:solidFill>
            <a:srgbClr val="00B0F0"/>
          </a:solidFill>
        </a:ln>
      </xdr:spPr>
    </xdr:pic>
    <xdr:clientData/>
  </xdr:twoCellAnchor>
  <xdr:twoCellAnchor editAs="oneCell">
    <xdr:from>
      <xdr:col>7</xdr:col>
      <xdr:colOff>28575</xdr:colOff>
      <xdr:row>157</xdr:row>
      <xdr:rowOff>100016</xdr:rowOff>
    </xdr:from>
    <xdr:to>
      <xdr:col>8</xdr:col>
      <xdr:colOff>233363</xdr:colOff>
      <xdr:row>163</xdr:row>
      <xdr:rowOff>160707</xdr:rowOff>
    </xdr:to>
    <xdr:pic>
      <xdr:nvPicPr>
        <xdr:cNvPr id="9" name="Picture 8"/>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3419475" y="36114041"/>
          <a:ext cx="1338263" cy="975091"/>
        </a:xfrm>
        <a:prstGeom prst="rect">
          <a:avLst/>
        </a:prstGeom>
        <a:ln w="38100" cmpd="thickThin">
          <a:solidFill>
            <a:srgbClr val="00B0F0"/>
          </a:solidFill>
        </a:ln>
      </xdr:spPr>
    </xdr:pic>
    <xdr:clientData/>
  </xdr:twoCellAnchor>
  <xdr:twoCellAnchor editAs="oneCell">
    <xdr:from>
      <xdr:col>10</xdr:col>
      <xdr:colOff>80963</xdr:colOff>
      <xdr:row>157</xdr:row>
      <xdr:rowOff>100017</xdr:rowOff>
    </xdr:from>
    <xdr:to>
      <xdr:col>11</xdr:col>
      <xdr:colOff>221229</xdr:colOff>
      <xdr:row>163</xdr:row>
      <xdr:rowOff>157163</xdr:rowOff>
    </xdr:to>
    <xdr:pic>
      <xdr:nvPicPr>
        <xdr:cNvPr id="44" name="Picture 43"/>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5100638" y="36114042"/>
          <a:ext cx="1273741" cy="971546"/>
        </a:xfrm>
        <a:prstGeom prst="rect">
          <a:avLst/>
        </a:prstGeom>
        <a:ln w="38100" cmpd="thickThin">
          <a:solidFill>
            <a:srgbClr val="00B0F0"/>
          </a:solidFill>
        </a:ln>
      </xdr:spPr>
    </xdr:pic>
    <xdr:clientData/>
  </xdr:twoCellAnchor>
  <mc:AlternateContent xmlns:mc="http://schemas.openxmlformats.org/markup-compatibility/2006">
    <mc:Choice xmlns:a14="http://schemas.microsoft.com/office/drawing/2010/main" Requires="a14">
      <xdr:twoCellAnchor editAs="oneCell">
        <xdr:from>
          <xdr:col>1</xdr:col>
          <xdr:colOff>85725</xdr:colOff>
          <xdr:row>349</xdr:row>
          <xdr:rowOff>123825</xdr:rowOff>
        </xdr:from>
        <xdr:to>
          <xdr:col>1</xdr:col>
          <xdr:colOff>390525</xdr:colOff>
          <xdr:row>350</xdr:row>
          <xdr:rowOff>190500</xdr:rowOff>
        </xdr:to>
        <xdr:sp macro="" textlink="">
          <xdr:nvSpPr>
            <xdr:cNvPr id="1102" name="Check Box 78" hidden="1">
              <a:extLst>
                <a:ext uri="{63B3BB69-23CF-44E3-9099-C40C66FF867C}">
                  <a14:compatExt spid="_x0000_s11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349</xdr:row>
          <xdr:rowOff>123825</xdr:rowOff>
        </xdr:from>
        <xdr:to>
          <xdr:col>7</xdr:col>
          <xdr:colOff>381000</xdr:colOff>
          <xdr:row>350</xdr:row>
          <xdr:rowOff>190500</xdr:rowOff>
        </xdr:to>
        <xdr:sp macro="" textlink="">
          <xdr:nvSpPr>
            <xdr:cNvPr id="1104" name="Check Box 80" hidden="1">
              <a:extLst>
                <a:ext uri="{63B3BB69-23CF-44E3-9099-C40C66FF867C}">
                  <a14:compatExt spid="_x0000_s11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352</xdr:row>
          <xdr:rowOff>142875</xdr:rowOff>
        </xdr:from>
        <xdr:to>
          <xdr:col>1</xdr:col>
          <xdr:colOff>390525</xdr:colOff>
          <xdr:row>353</xdr:row>
          <xdr:rowOff>209549</xdr:rowOff>
        </xdr:to>
        <xdr:sp macro="" textlink="">
          <xdr:nvSpPr>
            <xdr:cNvPr id="1123" name="Check Box 99" hidden="1">
              <a:extLst>
                <a:ext uri="{63B3BB69-23CF-44E3-9099-C40C66FF867C}">
                  <a14:compatExt spid="_x0000_s11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352</xdr:row>
          <xdr:rowOff>142875</xdr:rowOff>
        </xdr:from>
        <xdr:to>
          <xdr:col>7</xdr:col>
          <xdr:colOff>381000</xdr:colOff>
          <xdr:row>353</xdr:row>
          <xdr:rowOff>209549</xdr:rowOff>
        </xdr:to>
        <xdr:sp macro="" textlink="">
          <xdr:nvSpPr>
            <xdr:cNvPr id="1124" name="Check Box 100" hidden="1">
              <a:extLst>
                <a:ext uri="{63B3BB69-23CF-44E3-9099-C40C66FF867C}">
                  <a14:compatExt spid="_x0000_s112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xdr:colOff>
          <xdr:row>355</xdr:row>
          <xdr:rowOff>142875</xdr:rowOff>
        </xdr:from>
        <xdr:to>
          <xdr:col>1</xdr:col>
          <xdr:colOff>390525</xdr:colOff>
          <xdr:row>356</xdr:row>
          <xdr:rowOff>209550</xdr:rowOff>
        </xdr:to>
        <xdr:sp macro="" textlink="">
          <xdr:nvSpPr>
            <xdr:cNvPr id="1136" name="Check Box 112" hidden="1">
              <a:extLst>
                <a:ext uri="{63B3BB69-23CF-44E3-9099-C40C66FF867C}">
                  <a14:compatExt spid="_x0000_s113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355</xdr:row>
          <xdr:rowOff>142875</xdr:rowOff>
        </xdr:from>
        <xdr:to>
          <xdr:col>7</xdr:col>
          <xdr:colOff>381000</xdr:colOff>
          <xdr:row>356</xdr:row>
          <xdr:rowOff>209550</xdr:rowOff>
        </xdr:to>
        <xdr:sp macro="" textlink="">
          <xdr:nvSpPr>
            <xdr:cNvPr id="1137" name="Check Box 113" hidden="1">
              <a:extLst>
                <a:ext uri="{63B3BB69-23CF-44E3-9099-C40C66FF867C}">
                  <a14:compatExt spid="_x0000_s113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1</xdr:col>
      <xdr:colOff>38100</xdr:colOff>
      <xdr:row>367</xdr:row>
      <xdr:rowOff>104775</xdr:rowOff>
    </xdr:from>
    <xdr:ext cx="1300784" cy="1192696"/>
    <xdr:pic>
      <xdr:nvPicPr>
        <xdr:cNvPr id="200" name="Picture 203"/>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42875" y="92316300"/>
          <a:ext cx="1300784" cy="1192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0</xdr:col>
      <xdr:colOff>57150</xdr:colOff>
      <xdr:row>380</xdr:row>
      <xdr:rowOff>66675</xdr:rowOff>
    </xdr:from>
    <xdr:to>
      <xdr:col>7</xdr:col>
      <xdr:colOff>891209</xdr:colOff>
      <xdr:row>385</xdr:row>
      <xdr:rowOff>43069</xdr:rowOff>
    </xdr:to>
    <xdr:sp macro="" textlink="">
      <xdr:nvSpPr>
        <xdr:cNvPr id="201" name="Text Box 324"/>
        <xdr:cNvSpPr txBox="1">
          <a:spLocks noChangeArrowheads="1"/>
        </xdr:cNvSpPr>
      </xdr:nvSpPr>
      <xdr:spPr bwMode="auto">
        <a:xfrm>
          <a:off x="57150" y="84277200"/>
          <a:ext cx="4224959" cy="738394"/>
        </a:xfrm>
        <a:prstGeom prst="rect">
          <a:avLst/>
        </a:prstGeom>
        <a:noFill/>
        <a:ln>
          <a:noFill/>
        </a:ln>
        <a:extLst>
          <a:ext uri="{909E8E84-426E-40DD-AFC4-6F175D3DCCD1}">
            <a14:hiddenFill xmlns:a14="http://schemas.microsoft.com/office/drawing/2010/main">
              <a:solidFill>
                <a:srgbClr val="BBE0E3"/>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900"/>
            </a:lnSpc>
            <a:defRPr sz="1000"/>
          </a:pPr>
          <a:r>
            <a:rPr lang="en-GB" sz="1100" b="1" i="1" u="none" strike="noStrike" baseline="0">
              <a:solidFill>
                <a:srgbClr val="0066CC"/>
              </a:solidFill>
              <a:latin typeface="Arial"/>
              <a:cs typeface="Arial"/>
            </a:rPr>
            <a:t>T1</a:t>
          </a:r>
          <a:r>
            <a:rPr lang="en-GB" sz="1100" b="0" i="1" u="none" strike="noStrike" baseline="0">
              <a:solidFill>
                <a:srgbClr val="008080"/>
              </a:solidFill>
              <a:latin typeface="Arial"/>
              <a:cs typeface="Arial"/>
            </a:rPr>
            <a:t>:</a:t>
          </a:r>
          <a:r>
            <a:rPr lang="en-GB" sz="1100" b="0" i="1" u="none" strike="noStrike" baseline="0">
              <a:solidFill>
                <a:srgbClr val="FFFFFF"/>
              </a:solidFill>
              <a:latin typeface="Arial"/>
              <a:cs typeface="Arial"/>
            </a:rPr>
            <a:t> 01737 668739</a:t>
          </a:r>
          <a:r>
            <a:rPr lang="en-GB" sz="1100" b="0" i="1" u="none" strike="noStrike" baseline="0">
              <a:solidFill>
                <a:srgbClr val="000000"/>
              </a:solidFill>
              <a:latin typeface="Arial"/>
              <a:cs typeface="Arial"/>
            </a:rPr>
            <a:t>                       </a:t>
          </a:r>
          <a:r>
            <a:rPr lang="en-GB" sz="1100" b="1" i="1" u="none" strike="noStrike" baseline="0">
              <a:solidFill>
                <a:srgbClr val="0066CC"/>
              </a:solidFill>
              <a:latin typeface="Arial"/>
              <a:cs typeface="Arial"/>
            </a:rPr>
            <a:t>E:</a:t>
          </a:r>
          <a:r>
            <a:rPr lang="en-GB" sz="1100" b="0" i="1" u="none" strike="noStrike" baseline="0">
              <a:solidFill>
                <a:srgbClr val="FFFFFF"/>
              </a:solidFill>
              <a:latin typeface="Arial"/>
              <a:cs typeface="Arial"/>
            </a:rPr>
            <a:t> cdenny@cmd-design.net</a:t>
          </a:r>
        </a:p>
        <a:p>
          <a:pPr algn="l" rtl="0">
            <a:lnSpc>
              <a:spcPts val="900"/>
            </a:lnSpc>
            <a:defRPr sz="1000"/>
          </a:pPr>
          <a:r>
            <a:rPr lang="en-GB" sz="1100" b="0" i="1" u="none" strike="noStrike" baseline="0">
              <a:solidFill>
                <a:srgbClr val="FFFFFF"/>
              </a:solidFill>
              <a:latin typeface="Arial"/>
              <a:cs typeface="Arial"/>
            </a:rPr>
            <a:t> </a:t>
          </a:r>
        </a:p>
        <a:p>
          <a:pPr algn="l" rtl="0">
            <a:lnSpc>
              <a:spcPts val="800"/>
            </a:lnSpc>
            <a:defRPr sz="1000"/>
          </a:pPr>
          <a:r>
            <a:rPr lang="en-GB" sz="1100" b="1" i="1" u="none" strike="noStrike" baseline="0">
              <a:solidFill>
                <a:srgbClr val="0066CC"/>
              </a:solidFill>
              <a:latin typeface="Arial"/>
              <a:cs typeface="Arial"/>
            </a:rPr>
            <a:t>T2</a:t>
          </a:r>
          <a:r>
            <a:rPr lang="en-GB" sz="1100" b="0" i="1" u="none" strike="noStrike" baseline="0">
              <a:solidFill>
                <a:srgbClr val="008080"/>
              </a:solidFill>
              <a:latin typeface="Arial"/>
              <a:cs typeface="Arial"/>
            </a:rPr>
            <a:t>:</a:t>
          </a:r>
          <a:r>
            <a:rPr lang="en-GB" sz="1100" b="0" i="1" u="none" strike="noStrike" baseline="0">
              <a:solidFill>
                <a:srgbClr val="FFFFFF"/>
              </a:solidFill>
              <a:latin typeface="Arial"/>
              <a:cs typeface="Arial"/>
            </a:rPr>
            <a:t> 07957 690033                       </a:t>
          </a:r>
          <a:r>
            <a:rPr lang="en-GB" sz="1100" b="1" i="1" u="none" strike="noStrike" baseline="0">
              <a:solidFill>
                <a:srgbClr val="0066CC"/>
              </a:solidFill>
              <a:latin typeface="Arial"/>
              <a:cs typeface="Arial"/>
            </a:rPr>
            <a:t>W:</a:t>
          </a:r>
          <a:r>
            <a:rPr lang="en-GB" sz="1100" b="0" i="1" u="none" strike="noStrike" baseline="0">
              <a:solidFill>
                <a:srgbClr val="FFFFFF"/>
              </a:solidFill>
              <a:latin typeface="Arial"/>
              <a:cs typeface="Arial"/>
            </a:rPr>
            <a:t> www.cmd-design.net</a:t>
          </a:r>
        </a:p>
        <a:p>
          <a:pPr algn="l" rtl="0">
            <a:lnSpc>
              <a:spcPts val="800"/>
            </a:lnSpc>
            <a:defRPr sz="1000"/>
          </a:pPr>
          <a:endParaRPr lang="en-GB" sz="1100" b="0" i="1" u="none" strike="noStrike" baseline="0">
            <a:solidFill>
              <a:srgbClr val="FFFFFF"/>
            </a:solidFill>
            <a:latin typeface="Arial"/>
            <a:cs typeface="Arial"/>
          </a:endParaRPr>
        </a:p>
        <a:p>
          <a:pPr algn="l" rtl="0">
            <a:lnSpc>
              <a:spcPts val="900"/>
            </a:lnSpc>
            <a:defRPr sz="1000"/>
          </a:pPr>
          <a:r>
            <a:rPr lang="en-GB" sz="1100" b="0" i="1" u="none" strike="noStrike" baseline="0">
              <a:solidFill>
                <a:srgbClr val="FFFFFF"/>
              </a:solidFill>
              <a:latin typeface="Arial"/>
              <a:cs typeface="Arial"/>
            </a:rPr>
            <a:t>49 Chilberton Drive, Merstham, Redhill, Surrey, RH1 3HL</a:t>
          </a:r>
          <a:endParaRPr lang="en-GB" sz="1100" b="0" i="1" u="none" strike="noStrike" baseline="0">
            <a:solidFill>
              <a:srgbClr val="000000"/>
            </a:solidFill>
            <a:latin typeface="Times New Roman"/>
            <a:cs typeface="Times New Roman"/>
          </a:endParaRPr>
        </a:p>
        <a:p>
          <a:pPr algn="l" rtl="0">
            <a:lnSpc>
              <a:spcPts val="1100"/>
            </a:lnSpc>
            <a:defRPr sz="1000"/>
          </a:pPr>
          <a:endParaRPr lang="en-GB" sz="1200" b="0" i="0" u="none" strike="noStrike" baseline="0">
            <a:solidFill>
              <a:srgbClr val="000000"/>
            </a:solidFill>
            <a:latin typeface="Times New Roman"/>
            <a:cs typeface="Times New Roman"/>
          </a:endParaRPr>
        </a:p>
      </xdr:txBody>
    </xdr:sp>
    <xdr:clientData/>
  </xdr:twoCellAnchor>
  <xdr:twoCellAnchor>
    <xdr:from>
      <xdr:col>7</xdr:col>
      <xdr:colOff>695325</xdr:colOff>
      <xdr:row>379</xdr:row>
      <xdr:rowOff>0</xdr:rowOff>
    </xdr:from>
    <xdr:to>
      <xdr:col>13</xdr:col>
      <xdr:colOff>66676</xdr:colOff>
      <xdr:row>384</xdr:row>
      <xdr:rowOff>47625</xdr:rowOff>
    </xdr:to>
    <xdr:pic>
      <xdr:nvPicPr>
        <xdr:cNvPr id="202" name="Picture 275" descr="new CMD-Design logo copy"/>
        <xdr:cNvPicPr>
          <a:picLocks noChangeAspect="1" noChangeArrowheads="1"/>
        </xdr:cNvPicPr>
      </xdr:nvPicPr>
      <xdr:blipFill>
        <a:blip xmlns:r="http://schemas.openxmlformats.org/officeDocument/2006/relationships" r:embed="rId12" cstate="print">
          <a:lum bright="-36000" contrast="42000"/>
          <a:extLst>
            <a:ext uri="{28A0092B-C50C-407E-A947-70E740481C1C}">
              <a14:useLocalDpi xmlns:a14="http://schemas.microsoft.com/office/drawing/2010/main" val="0"/>
            </a:ext>
          </a:extLst>
        </a:blip>
        <a:srcRect/>
        <a:stretch>
          <a:fillRect/>
        </a:stretch>
      </xdr:blipFill>
      <xdr:spPr bwMode="auto">
        <a:xfrm>
          <a:off x="4086225" y="83924775"/>
          <a:ext cx="2628901"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1019175</xdr:colOff>
      <xdr:row>22</xdr:row>
      <xdr:rowOff>838200</xdr:rowOff>
    </xdr:from>
    <xdr:to>
      <xdr:col>12</xdr:col>
      <xdr:colOff>180974</xdr:colOff>
      <xdr:row>25</xdr:row>
      <xdr:rowOff>781049</xdr:rowOff>
    </xdr:to>
    <xdr:pic>
      <xdr:nvPicPr>
        <xdr:cNvPr id="45" name="Picture 44"/>
        <xdr:cNvPicPr>
          <a:picLocks noChangeAspect="1"/>
        </xdr:cNvPicPr>
      </xdr:nvPicPr>
      <xdr:blipFill>
        <a:blip xmlns:r="http://schemas.openxmlformats.org/officeDocument/2006/relationships" r:embed="rId68" cstate="print">
          <a:extLst>
            <a:ext uri="{28A0092B-C50C-407E-A947-70E740481C1C}">
              <a14:useLocalDpi xmlns:a14="http://schemas.microsoft.com/office/drawing/2010/main" val="0"/>
            </a:ext>
          </a:extLst>
        </a:blip>
        <a:stretch>
          <a:fillRect/>
        </a:stretch>
      </xdr:blipFill>
      <xdr:spPr>
        <a:xfrm>
          <a:off x="4410075" y="9486900"/>
          <a:ext cx="2171699" cy="1628774"/>
        </a:xfrm>
        <a:prstGeom prst="rect">
          <a:avLst/>
        </a:prstGeom>
        <a:ln w="38100" cmpd="thickThin">
          <a:solidFill>
            <a:srgbClr val="00B0F0"/>
          </a:solidFill>
        </a:ln>
      </xdr:spPr>
    </xdr:pic>
    <xdr:clientData/>
  </xdr:twoCellAnchor>
  <xdr:twoCellAnchor editAs="oneCell">
    <xdr:from>
      <xdr:col>0</xdr:col>
      <xdr:colOff>44669</xdr:colOff>
      <xdr:row>25</xdr:row>
      <xdr:rowOff>240096</xdr:rowOff>
    </xdr:from>
    <xdr:to>
      <xdr:col>7</xdr:col>
      <xdr:colOff>878728</xdr:colOff>
      <xdr:row>25</xdr:row>
      <xdr:rowOff>978818</xdr:rowOff>
    </xdr:to>
    <xdr:sp macro="" textlink="">
      <xdr:nvSpPr>
        <xdr:cNvPr id="204" name="Text Box 324"/>
        <xdr:cNvSpPr txBox="1">
          <a:spLocks noChangeArrowheads="1"/>
        </xdr:cNvSpPr>
      </xdr:nvSpPr>
      <xdr:spPr bwMode="auto">
        <a:xfrm>
          <a:off x="44669" y="9955596"/>
          <a:ext cx="4236783" cy="738722"/>
        </a:xfrm>
        <a:prstGeom prst="rect">
          <a:avLst/>
        </a:prstGeom>
        <a:noFill/>
        <a:ln>
          <a:noFill/>
        </a:ln>
        <a:extLst>
          <a:ext uri="{909E8E84-426E-40DD-AFC4-6F175D3DCCD1}">
            <a14:hiddenFill xmlns:a14="http://schemas.microsoft.com/office/drawing/2010/main">
              <a:solidFill>
                <a:srgbClr val="BBE0E3"/>
              </a:solidFill>
            </a14:hiddenFill>
          </a:ex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900"/>
            </a:lnSpc>
            <a:defRPr sz="1000"/>
          </a:pPr>
          <a:r>
            <a:rPr lang="en-GB" sz="1100" b="1" i="1" u="none" strike="noStrike" baseline="0">
              <a:solidFill>
                <a:srgbClr val="0066CC"/>
              </a:solidFill>
              <a:latin typeface="Arial"/>
              <a:cs typeface="Arial"/>
            </a:rPr>
            <a:t>T1</a:t>
          </a:r>
          <a:r>
            <a:rPr lang="en-GB" sz="1100" b="0" i="1" u="none" strike="noStrike" baseline="0">
              <a:solidFill>
                <a:srgbClr val="008080"/>
              </a:solidFill>
              <a:latin typeface="Arial"/>
              <a:cs typeface="Arial"/>
            </a:rPr>
            <a:t>:</a:t>
          </a:r>
          <a:r>
            <a:rPr lang="en-GB" sz="1100" b="0" i="1" u="none" strike="noStrike" baseline="0">
              <a:solidFill>
                <a:srgbClr val="FFFFFF"/>
              </a:solidFill>
              <a:latin typeface="Arial"/>
              <a:cs typeface="Arial"/>
            </a:rPr>
            <a:t> 01737 668739</a:t>
          </a:r>
          <a:r>
            <a:rPr lang="en-GB" sz="1100" b="0" i="1" u="none" strike="noStrike" baseline="0">
              <a:solidFill>
                <a:srgbClr val="000000"/>
              </a:solidFill>
              <a:latin typeface="Arial"/>
              <a:cs typeface="Arial"/>
            </a:rPr>
            <a:t>                       </a:t>
          </a:r>
          <a:r>
            <a:rPr lang="en-GB" sz="1100" b="1" i="1" u="none" strike="noStrike" baseline="0">
              <a:solidFill>
                <a:srgbClr val="0066CC"/>
              </a:solidFill>
              <a:latin typeface="Arial"/>
              <a:cs typeface="Arial"/>
            </a:rPr>
            <a:t>E:</a:t>
          </a:r>
          <a:r>
            <a:rPr lang="en-GB" sz="1100" b="0" i="1" u="none" strike="noStrike" baseline="0">
              <a:solidFill>
                <a:srgbClr val="FFFFFF"/>
              </a:solidFill>
              <a:latin typeface="Arial"/>
              <a:cs typeface="Arial"/>
            </a:rPr>
            <a:t> cdenny@cmd-design.net</a:t>
          </a:r>
        </a:p>
        <a:p>
          <a:pPr algn="l" rtl="0">
            <a:lnSpc>
              <a:spcPts val="900"/>
            </a:lnSpc>
            <a:defRPr sz="1000"/>
          </a:pPr>
          <a:r>
            <a:rPr lang="en-GB" sz="1100" b="0" i="1" u="none" strike="noStrike" baseline="0">
              <a:solidFill>
                <a:srgbClr val="FFFFFF"/>
              </a:solidFill>
              <a:latin typeface="Arial"/>
              <a:cs typeface="Arial"/>
            </a:rPr>
            <a:t> </a:t>
          </a:r>
        </a:p>
        <a:p>
          <a:pPr algn="l" rtl="0">
            <a:lnSpc>
              <a:spcPts val="800"/>
            </a:lnSpc>
            <a:defRPr sz="1000"/>
          </a:pPr>
          <a:r>
            <a:rPr lang="en-GB" sz="1100" b="1" i="1" u="none" strike="noStrike" baseline="0">
              <a:solidFill>
                <a:srgbClr val="0066CC"/>
              </a:solidFill>
              <a:latin typeface="Arial"/>
              <a:cs typeface="Arial"/>
            </a:rPr>
            <a:t>T2</a:t>
          </a:r>
          <a:r>
            <a:rPr lang="en-GB" sz="1100" b="0" i="1" u="none" strike="noStrike" baseline="0">
              <a:solidFill>
                <a:srgbClr val="008080"/>
              </a:solidFill>
              <a:latin typeface="Arial"/>
              <a:cs typeface="Arial"/>
            </a:rPr>
            <a:t>:</a:t>
          </a:r>
          <a:r>
            <a:rPr lang="en-GB" sz="1100" b="0" i="1" u="none" strike="noStrike" baseline="0">
              <a:solidFill>
                <a:srgbClr val="FFFFFF"/>
              </a:solidFill>
              <a:latin typeface="Arial"/>
              <a:cs typeface="Arial"/>
            </a:rPr>
            <a:t> 07957 690033                       </a:t>
          </a:r>
          <a:r>
            <a:rPr lang="en-GB" sz="1100" b="1" i="1" u="none" strike="noStrike" baseline="0">
              <a:solidFill>
                <a:srgbClr val="0066CC"/>
              </a:solidFill>
              <a:latin typeface="Arial"/>
              <a:cs typeface="Arial"/>
            </a:rPr>
            <a:t>W:</a:t>
          </a:r>
          <a:r>
            <a:rPr lang="en-GB" sz="1100" b="0" i="1" u="none" strike="noStrike" baseline="0">
              <a:solidFill>
                <a:srgbClr val="FFFFFF"/>
              </a:solidFill>
              <a:latin typeface="Arial"/>
              <a:cs typeface="Arial"/>
            </a:rPr>
            <a:t> www.cmd-design.net</a:t>
          </a:r>
        </a:p>
        <a:p>
          <a:pPr algn="l" rtl="0">
            <a:lnSpc>
              <a:spcPts val="800"/>
            </a:lnSpc>
            <a:defRPr sz="1000"/>
          </a:pPr>
          <a:endParaRPr lang="en-GB" sz="1100" b="0" i="1" u="none" strike="noStrike" baseline="0">
            <a:solidFill>
              <a:srgbClr val="FFFFFF"/>
            </a:solidFill>
            <a:latin typeface="Arial"/>
            <a:cs typeface="Arial"/>
          </a:endParaRPr>
        </a:p>
        <a:p>
          <a:pPr algn="l" rtl="0">
            <a:lnSpc>
              <a:spcPts val="900"/>
            </a:lnSpc>
            <a:defRPr sz="1000"/>
          </a:pPr>
          <a:r>
            <a:rPr lang="en-GB" sz="1100" b="0" i="1" u="none" strike="noStrike" baseline="0">
              <a:solidFill>
                <a:srgbClr val="FFFFFF"/>
              </a:solidFill>
              <a:latin typeface="Arial"/>
              <a:cs typeface="Arial"/>
            </a:rPr>
            <a:t>49 Chilberton Drive, Merstham, Redhill, Surrey, RH1 3HL</a:t>
          </a:r>
          <a:endParaRPr lang="en-GB" sz="1100" b="0" i="1" u="none" strike="noStrike" baseline="0">
            <a:solidFill>
              <a:srgbClr val="000000"/>
            </a:solidFill>
            <a:latin typeface="Times New Roman"/>
            <a:cs typeface="Times New Roman"/>
          </a:endParaRPr>
        </a:p>
        <a:p>
          <a:pPr algn="l" rtl="0">
            <a:lnSpc>
              <a:spcPts val="1100"/>
            </a:lnSpc>
            <a:defRPr sz="1000"/>
          </a:pPr>
          <a:endParaRPr lang="en-GB" sz="1200" b="0" i="0" u="none" strike="noStrike" baseline="0">
            <a:solidFill>
              <a:srgbClr val="000000"/>
            </a:solidFill>
            <a:latin typeface="Times New Roman"/>
            <a:cs typeface="Times New Roman"/>
          </a:endParaRPr>
        </a:p>
      </xdr:txBody>
    </xdr:sp>
    <xdr:clientData/>
  </xdr:twoCellAnchor>
  <xdr:twoCellAnchor editAs="oneCell">
    <xdr:from>
      <xdr:col>7</xdr:col>
      <xdr:colOff>118241</xdr:colOff>
      <xdr:row>184</xdr:row>
      <xdr:rowOff>29969</xdr:rowOff>
    </xdr:from>
    <xdr:to>
      <xdr:col>7</xdr:col>
      <xdr:colOff>1077313</xdr:colOff>
      <xdr:row>190</xdr:row>
      <xdr:rowOff>39415</xdr:rowOff>
    </xdr:to>
    <xdr:pic>
      <xdr:nvPicPr>
        <xdr:cNvPr id="46" name="Picture 45"/>
        <xdr:cNvPicPr>
          <a:picLocks noChangeAspect="1"/>
        </xdr:cNvPicPr>
      </xdr:nvPicPr>
      <xdr:blipFill rotWithShape="1">
        <a:blip xmlns:r="http://schemas.openxmlformats.org/officeDocument/2006/relationships" r:embed="rId69"/>
        <a:srcRect l="5990" t="32209" r="76905" b="46318"/>
        <a:stretch/>
      </xdr:blipFill>
      <xdr:spPr>
        <a:xfrm>
          <a:off x="3520965" y="54650917"/>
          <a:ext cx="959072" cy="929101"/>
        </a:xfrm>
        <a:prstGeom prst="rect">
          <a:avLst/>
        </a:prstGeom>
      </xdr:spPr>
    </xdr:pic>
    <xdr:clientData/>
  </xdr:twoCellAnchor>
  <xdr:twoCellAnchor editAs="oneCell">
    <xdr:from>
      <xdr:col>7</xdr:col>
      <xdr:colOff>13138</xdr:colOff>
      <xdr:row>218</xdr:row>
      <xdr:rowOff>13139</xdr:rowOff>
    </xdr:from>
    <xdr:to>
      <xdr:col>8</xdr:col>
      <xdr:colOff>183855</xdr:colOff>
      <xdr:row>222</xdr:row>
      <xdr:rowOff>124811</xdr:rowOff>
    </xdr:to>
    <xdr:pic>
      <xdr:nvPicPr>
        <xdr:cNvPr id="47" name="Picture 46"/>
        <xdr:cNvPicPr>
          <a:picLocks noChangeAspect="1"/>
        </xdr:cNvPicPr>
      </xdr:nvPicPr>
      <xdr:blipFill rotWithShape="1">
        <a:blip xmlns:r="http://schemas.openxmlformats.org/officeDocument/2006/relationships" r:embed="rId70"/>
        <a:srcRect l="4540" t="31463" r="71180" b="50354"/>
        <a:stretch/>
      </xdr:blipFill>
      <xdr:spPr>
        <a:xfrm>
          <a:off x="3415862" y="60618415"/>
          <a:ext cx="1307148" cy="755430"/>
        </a:xfrm>
        <a:prstGeom prst="rect">
          <a:avLst/>
        </a:prstGeom>
      </xdr:spPr>
    </xdr:pic>
    <xdr:clientData/>
  </xdr:twoCellAnchor>
  <xdr:twoCellAnchor editAs="oneCell">
    <xdr:from>
      <xdr:col>10</xdr:col>
      <xdr:colOff>0</xdr:colOff>
      <xdr:row>217</xdr:row>
      <xdr:rowOff>105103</xdr:rowOff>
    </xdr:from>
    <xdr:to>
      <xdr:col>11</xdr:col>
      <xdr:colOff>170793</xdr:colOff>
      <xdr:row>223</xdr:row>
      <xdr:rowOff>9440</xdr:rowOff>
    </xdr:to>
    <xdr:pic>
      <xdr:nvPicPr>
        <xdr:cNvPr id="178" name="Picture 177"/>
        <xdr:cNvPicPr>
          <a:picLocks noChangeAspect="1"/>
        </xdr:cNvPicPr>
      </xdr:nvPicPr>
      <xdr:blipFill rotWithShape="1">
        <a:blip xmlns:r="http://schemas.openxmlformats.org/officeDocument/2006/relationships" r:embed="rId70"/>
        <a:srcRect l="67573" t="31831" r="7169" b="46881"/>
        <a:stretch/>
      </xdr:blipFill>
      <xdr:spPr>
        <a:xfrm>
          <a:off x="5038397" y="60559293"/>
          <a:ext cx="1307224" cy="850268"/>
        </a:xfrm>
        <a:prstGeom prst="rect">
          <a:avLst/>
        </a:prstGeom>
      </xdr:spPr>
    </xdr:pic>
    <xdr:clientData/>
  </xdr:twoCellAnchor>
  <xdr:twoCellAnchor editAs="oneCell">
    <xdr:from>
      <xdr:col>7</xdr:col>
      <xdr:colOff>39481</xdr:colOff>
      <xdr:row>244</xdr:row>
      <xdr:rowOff>65690</xdr:rowOff>
    </xdr:from>
    <xdr:to>
      <xdr:col>8</xdr:col>
      <xdr:colOff>59120</xdr:colOff>
      <xdr:row>249</xdr:row>
      <xdr:rowOff>131378</xdr:rowOff>
    </xdr:to>
    <xdr:pic>
      <xdr:nvPicPr>
        <xdr:cNvPr id="48" name="Picture 47"/>
        <xdr:cNvPicPr>
          <a:picLocks noChangeAspect="1"/>
        </xdr:cNvPicPr>
      </xdr:nvPicPr>
      <xdr:blipFill rotWithShape="1">
        <a:blip xmlns:r="http://schemas.openxmlformats.org/officeDocument/2006/relationships" r:embed="rId71"/>
        <a:srcRect l="7108" t="51991" r="72980" b="28803"/>
        <a:stretch/>
      </xdr:blipFill>
      <xdr:spPr>
        <a:xfrm>
          <a:off x="3442205" y="66556759"/>
          <a:ext cx="1156070" cy="8605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16" Type="http://schemas.openxmlformats.org/officeDocument/2006/relationships/ctrlProp" Target="../ctrlProps/ctrlProp13.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5" Type="http://schemas.openxmlformats.org/officeDocument/2006/relationships/ctrlProp" Target="../ctrlProps/ctrlProp2.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B1:Q379"/>
  <sheetViews>
    <sheetView tabSelected="1" view="pageBreakPreview" zoomScale="145" zoomScaleNormal="100" zoomScaleSheetLayoutView="145" workbookViewId="0">
      <pane ySplit="3165" activePane="bottomLeft"/>
      <selection activeCell="B8" sqref="B8:M8"/>
      <selection pane="bottomLeft" activeCell="O8" sqref="O8"/>
    </sheetView>
  </sheetViews>
  <sheetFormatPr defaultRowHeight="12" x14ac:dyDescent="0.2"/>
  <cols>
    <col min="1" max="1" width="1.5703125" style="1" customWidth="1"/>
    <col min="2" max="2" width="17.42578125" style="1" customWidth="1"/>
    <col min="3" max="4" width="3.7109375" style="1" customWidth="1"/>
    <col min="5" max="5" width="17" style="1" customWidth="1"/>
    <col min="6" max="7" width="3.7109375" style="1" customWidth="1"/>
    <col min="8" max="8" width="17" style="1" customWidth="1"/>
    <col min="9" max="10" width="3.7109375" style="1" customWidth="1"/>
    <col min="11" max="11" width="17" style="1" customWidth="1"/>
    <col min="12" max="13" width="3.7109375" style="1" customWidth="1"/>
    <col min="14" max="14" width="1.42578125" style="1" customWidth="1"/>
    <col min="15" max="15" width="9.140625" style="1"/>
    <col min="16" max="17" width="12" style="1" bestFit="1" customWidth="1"/>
    <col min="18" max="16384" width="9.140625" style="1"/>
  </cols>
  <sheetData>
    <row r="1" spans="2:13" ht="6.75" customHeight="1" x14ac:dyDescent="0.2">
      <c r="K1" s="97"/>
      <c r="L1" s="98"/>
    </row>
    <row r="2" spans="2:13" ht="12" customHeight="1" x14ac:dyDescent="0.2">
      <c r="B2" s="4" t="s">
        <v>189</v>
      </c>
      <c r="C2" s="102">
        <f>J84</f>
        <v>950</v>
      </c>
      <c r="D2" s="102"/>
      <c r="E2" s="102"/>
      <c r="K2" s="97" t="s">
        <v>188</v>
      </c>
      <c r="L2" s="99"/>
    </row>
    <row r="3" spans="2:13" ht="12.75" x14ac:dyDescent="0.2">
      <c r="B3" s="4" t="s">
        <v>187</v>
      </c>
      <c r="C3" s="102">
        <f>J120</f>
        <v>0</v>
      </c>
      <c r="D3" s="102"/>
      <c r="E3" s="102"/>
      <c r="K3" s="100" t="s">
        <v>186</v>
      </c>
      <c r="L3" s="100"/>
    </row>
    <row r="4" spans="2:13" ht="12" customHeight="1" x14ac:dyDescent="0.2">
      <c r="B4" s="4" t="s">
        <v>185</v>
      </c>
      <c r="C4" s="102">
        <f>J171</f>
        <v>0</v>
      </c>
      <c r="D4" s="102"/>
      <c r="E4" s="102"/>
      <c r="K4" s="100" t="s">
        <v>184</v>
      </c>
      <c r="L4" s="100"/>
    </row>
    <row r="5" spans="2:13" ht="12.75" x14ac:dyDescent="0.2">
      <c r="B5" s="29" t="s">
        <v>183</v>
      </c>
      <c r="C5" s="102">
        <f>J335</f>
        <v>0</v>
      </c>
      <c r="D5" s="102"/>
      <c r="E5" s="102"/>
      <c r="K5" s="100" t="s">
        <v>182</v>
      </c>
      <c r="L5" s="100"/>
    </row>
    <row r="6" spans="2:13" ht="12.75" customHeight="1" x14ac:dyDescent="0.2">
      <c r="B6" s="11" t="s">
        <v>181</v>
      </c>
      <c r="C6" s="103">
        <f>SUM(C2:D5)</f>
        <v>950</v>
      </c>
      <c r="D6" s="103"/>
      <c r="E6" s="103"/>
      <c r="K6" s="100" t="s">
        <v>180</v>
      </c>
      <c r="L6" s="100"/>
    </row>
    <row r="7" spans="2:13" ht="12" customHeight="1" x14ac:dyDescent="0.2">
      <c r="B7" s="11" t="s">
        <v>179</v>
      </c>
      <c r="C7" s="103"/>
      <c r="D7" s="103"/>
      <c r="E7" s="103"/>
      <c r="K7" s="101" t="s">
        <v>178</v>
      </c>
      <c r="L7" s="101"/>
    </row>
    <row r="8" spans="2:13" s="40" customFormat="1" ht="18.75" x14ac:dyDescent="0.3">
      <c r="B8" s="108" t="s">
        <v>177</v>
      </c>
      <c r="C8" s="108"/>
      <c r="D8" s="108"/>
      <c r="E8" s="108"/>
      <c r="F8" s="108"/>
      <c r="G8" s="108"/>
      <c r="H8" s="108"/>
      <c r="I8" s="108"/>
      <c r="J8" s="108"/>
      <c r="K8" s="108"/>
      <c r="L8" s="108"/>
      <c r="M8" s="108"/>
    </row>
    <row r="9" spans="2:13" ht="12.75" thickBot="1" x14ac:dyDescent="0.25"/>
    <row r="10" spans="2:13" ht="12.75" thickTop="1" x14ac:dyDescent="0.2">
      <c r="B10" s="55" t="s">
        <v>176</v>
      </c>
      <c r="C10" s="115"/>
      <c r="D10" s="116"/>
      <c r="E10" s="116"/>
      <c r="F10" s="116"/>
      <c r="G10" s="117"/>
      <c r="H10" s="59" t="s">
        <v>202</v>
      </c>
      <c r="I10" s="116"/>
      <c r="J10" s="116"/>
      <c r="K10" s="116"/>
      <c r="L10" s="127"/>
    </row>
    <row r="11" spans="2:13" x14ac:dyDescent="0.2">
      <c r="B11" s="56"/>
      <c r="C11" s="118"/>
      <c r="D11" s="119"/>
      <c r="E11" s="119"/>
      <c r="F11" s="119"/>
      <c r="G11" s="120"/>
      <c r="H11" s="60"/>
      <c r="I11" s="119"/>
      <c r="J11" s="119"/>
      <c r="K11" s="119"/>
      <c r="L11" s="128"/>
    </row>
    <row r="12" spans="2:13" x14ac:dyDescent="0.2">
      <c r="B12" s="57" t="s">
        <v>175</v>
      </c>
      <c r="C12" s="121"/>
      <c r="D12" s="122"/>
      <c r="E12" s="122"/>
      <c r="F12" s="122"/>
      <c r="G12" s="123"/>
      <c r="H12" s="61" t="s">
        <v>174</v>
      </c>
      <c r="I12" s="122"/>
      <c r="J12" s="122"/>
      <c r="K12" s="122"/>
      <c r="L12" s="129"/>
    </row>
    <row r="13" spans="2:13" ht="12.75" thickBot="1" x14ac:dyDescent="0.25">
      <c r="B13" s="58"/>
      <c r="C13" s="124"/>
      <c r="D13" s="125"/>
      <c r="E13" s="125"/>
      <c r="F13" s="125"/>
      <c r="G13" s="126"/>
      <c r="H13" s="62"/>
      <c r="I13" s="125"/>
      <c r="J13" s="125"/>
      <c r="K13" s="125"/>
      <c r="L13" s="130"/>
    </row>
    <row r="14" spans="2:13" ht="12.75" thickTop="1" x14ac:dyDescent="0.2"/>
    <row r="15" spans="2:13" s="25" customFormat="1" ht="276" customHeight="1" x14ac:dyDescent="0.2">
      <c r="B15" s="87" t="s">
        <v>218</v>
      </c>
      <c r="C15" s="87"/>
      <c r="D15" s="87"/>
      <c r="E15" s="87"/>
      <c r="F15" s="87"/>
      <c r="G15" s="87"/>
      <c r="H15" s="87"/>
      <c r="I15" s="87"/>
      <c r="J15" s="87"/>
      <c r="K15" s="87"/>
      <c r="L15" s="87"/>
    </row>
    <row r="16" spans="2:13" s="42" customFormat="1" x14ac:dyDescent="0.2">
      <c r="B16" s="104" t="s">
        <v>208</v>
      </c>
      <c r="C16" s="104"/>
      <c r="D16" s="104"/>
      <c r="E16" s="104"/>
      <c r="F16" s="104"/>
      <c r="G16" s="104"/>
      <c r="H16" s="104"/>
      <c r="I16" s="104"/>
      <c r="J16" s="104"/>
      <c r="K16" s="104"/>
      <c r="L16" s="104"/>
    </row>
    <row r="17" spans="2:16" s="42" customFormat="1" ht="60.75" customHeight="1" x14ac:dyDescent="0.2">
      <c r="B17" s="136" t="s">
        <v>206</v>
      </c>
      <c r="C17" s="136"/>
      <c r="D17" s="136"/>
      <c r="E17" s="136"/>
      <c r="F17" s="136"/>
      <c r="G17" s="41"/>
      <c r="H17" s="136" t="s">
        <v>207</v>
      </c>
      <c r="I17" s="136"/>
      <c r="J17" s="136"/>
      <c r="K17" s="136"/>
      <c r="L17" s="136"/>
    </row>
    <row r="18" spans="2:16" s="42" customFormat="1" x14ac:dyDescent="0.2"/>
    <row r="19" spans="2:16" ht="46.5" customHeight="1" x14ac:dyDescent="0.2">
      <c r="B19" s="87" t="s">
        <v>215</v>
      </c>
      <c r="C19" s="87"/>
      <c r="D19" s="87"/>
      <c r="E19" s="87"/>
      <c r="F19" s="87"/>
      <c r="G19" s="87"/>
      <c r="H19" s="87"/>
      <c r="I19" s="87"/>
      <c r="J19" s="87"/>
      <c r="K19" s="87"/>
      <c r="L19" s="87"/>
    </row>
    <row r="20" spans="2:16" ht="26.25" customHeight="1" x14ac:dyDescent="0.2">
      <c r="B20" s="87" t="s">
        <v>204</v>
      </c>
      <c r="C20" s="87"/>
      <c r="D20" s="87"/>
      <c r="E20" s="87"/>
      <c r="F20" s="87"/>
      <c r="G20" s="87"/>
      <c r="H20" s="87"/>
      <c r="I20" s="87"/>
      <c r="J20" s="87"/>
      <c r="K20" s="87"/>
      <c r="L20" s="87"/>
    </row>
    <row r="21" spans="2:16" x14ac:dyDescent="0.2">
      <c r="B21" s="92"/>
      <c r="C21" s="92"/>
      <c r="D21" s="92"/>
      <c r="E21" s="92"/>
      <c r="F21" s="92"/>
      <c r="G21" s="92"/>
      <c r="H21" s="92"/>
      <c r="I21" s="92"/>
      <c r="J21" s="92"/>
      <c r="K21" s="92"/>
      <c r="L21" s="92"/>
    </row>
    <row r="22" spans="2:16" x14ac:dyDescent="0.2">
      <c r="B22" s="41" t="s">
        <v>203</v>
      </c>
      <c r="C22" s="17"/>
      <c r="D22" s="17"/>
      <c r="E22" s="17"/>
      <c r="F22" s="17"/>
      <c r="G22" s="17"/>
      <c r="H22" s="17"/>
      <c r="I22" s="17"/>
      <c r="J22" s="17"/>
      <c r="K22" s="17"/>
      <c r="L22" s="17"/>
    </row>
    <row r="23" spans="2:16" ht="108.75" customHeight="1" x14ac:dyDescent="0.2">
      <c r="B23" s="17"/>
      <c r="C23" s="17"/>
      <c r="D23" s="17"/>
      <c r="E23" s="17"/>
      <c r="F23" s="17"/>
      <c r="G23" s="17"/>
      <c r="H23" s="17"/>
      <c r="I23" s="17"/>
      <c r="J23" s="17"/>
      <c r="K23" s="17"/>
      <c r="L23" s="17"/>
    </row>
    <row r="24" spans="2:16" s="41" customFormat="1" x14ac:dyDescent="0.2">
      <c r="B24" s="12" t="s">
        <v>198</v>
      </c>
      <c r="C24" s="44"/>
      <c r="D24" s="44"/>
      <c r="E24" s="44"/>
      <c r="F24" s="44"/>
      <c r="G24" s="44"/>
      <c r="H24" s="44"/>
      <c r="I24" s="44"/>
      <c r="J24" s="44"/>
      <c r="K24" s="44"/>
      <c r="L24" s="44"/>
    </row>
    <row r="25" spans="2:16" s="41" customFormat="1" x14ac:dyDescent="0.2">
      <c r="B25" s="12" t="s">
        <v>188</v>
      </c>
      <c r="C25" s="44"/>
      <c r="D25" s="44"/>
      <c r="E25" s="44"/>
      <c r="F25" s="44"/>
      <c r="G25" s="44"/>
      <c r="H25" s="44"/>
      <c r="I25" s="44"/>
      <c r="J25" s="44"/>
      <c r="K25" s="44"/>
      <c r="L25" s="44"/>
    </row>
    <row r="26" spans="2:16" ht="83.25" customHeight="1" x14ac:dyDescent="0.2">
      <c r="B26" s="78"/>
      <c r="C26" s="78"/>
      <c r="D26" s="78"/>
      <c r="E26" s="78"/>
      <c r="F26" s="78"/>
      <c r="G26" s="78"/>
      <c r="H26" s="78"/>
      <c r="I26" s="78"/>
      <c r="J26" s="78"/>
      <c r="K26" s="78"/>
      <c r="L26" s="78"/>
    </row>
    <row r="28" spans="2:16" ht="13.5" customHeight="1" x14ac:dyDescent="0.2">
      <c r="B28" s="77" t="s">
        <v>173</v>
      </c>
      <c r="C28" s="78"/>
      <c r="D28" s="78"/>
      <c r="E28" s="78"/>
      <c r="F28" s="78"/>
      <c r="G28" s="78"/>
      <c r="H28" s="78"/>
      <c r="I28" s="78"/>
      <c r="J28" s="78"/>
      <c r="K28" s="78"/>
      <c r="L28" s="78"/>
      <c r="P28" s="41"/>
    </row>
    <row r="29" spans="2:16" x14ac:dyDescent="0.2">
      <c r="B29" s="80" t="s">
        <v>172</v>
      </c>
      <c r="C29" s="80"/>
      <c r="D29" s="80"/>
      <c r="E29" s="80"/>
      <c r="F29" s="80"/>
      <c r="G29" s="80"/>
      <c r="H29" s="80"/>
      <c r="I29" s="80"/>
      <c r="J29" s="80"/>
      <c r="K29" s="80"/>
      <c r="L29" s="80"/>
      <c r="P29" s="41"/>
    </row>
    <row r="30" spans="2:16" x14ac:dyDescent="0.2">
      <c r="B30" s="78"/>
      <c r="C30" s="78"/>
      <c r="D30" s="78"/>
      <c r="E30" s="78"/>
      <c r="F30" s="78"/>
      <c r="G30" s="78"/>
      <c r="H30" s="78"/>
      <c r="I30" s="78"/>
      <c r="J30" s="78"/>
      <c r="K30" s="78"/>
      <c r="L30" s="78"/>
      <c r="P30" s="41"/>
    </row>
    <row r="31" spans="2:16" s="10" customFormat="1" ht="38.25" customHeight="1" x14ac:dyDescent="0.2">
      <c r="B31" s="27" t="s">
        <v>171</v>
      </c>
      <c r="E31" s="27" t="s">
        <v>170</v>
      </c>
      <c r="H31" s="27" t="s">
        <v>169</v>
      </c>
      <c r="K31" s="27" t="s">
        <v>168</v>
      </c>
    </row>
    <row r="32" spans="2:16" s="7" customFormat="1" ht="18.75" hidden="1" customHeight="1" x14ac:dyDescent="0.2">
      <c r="B32" s="26" t="b">
        <v>0</v>
      </c>
      <c r="C32" s="7">
        <f>IF(B32=TRUE,1,0)</f>
        <v>0</v>
      </c>
      <c r="E32" s="26" t="b">
        <v>0</v>
      </c>
      <c r="F32" s="7">
        <f>IF(E32=TRUE,1,0)</f>
        <v>0</v>
      </c>
      <c r="H32" s="26" t="b">
        <v>0</v>
      </c>
      <c r="I32" s="7">
        <f>IF(H32=TRUE,1,0)</f>
        <v>0</v>
      </c>
      <c r="K32" s="26" t="b">
        <v>0</v>
      </c>
      <c r="L32" s="7">
        <f>IF(K32=TRUE,1,0)</f>
        <v>0</v>
      </c>
    </row>
    <row r="36" spans="2:16" x14ac:dyDescent="0.2">
      <c r="B36" s="78"/>
      <c r="C36" s="78"/>
      <c r="D36" s="78"/>
      <c r="E36" s="78"/>
      <c r="F36" s="78"/>
      <c r="G36" s="78"/>
      <c r="H36" s="78"/>
      <c r="I36" s="78"/>
      <c r="J36" s="78"/>
      <c r="K36" s="78"/>
      <c r="L36" s="78"/>
      <c r="P36" s="41"/>
    </row>
    <row r="37" spans="2:16" x14ac:dyDescent="0.2">
      <c r="B37" s="78"/>
      <c r="C37" s="78"/>
      <c r="D37" s="78"/>
      <c r="E37" s="78"/>
      <c r="F37" s="78"/>
      <c r="G37" s="78"/>
      <c r="H37" s="78"/>
      <c r="I37" s="78"/>
      <c r="J37" s="78"/>
      <c r="K37" s="78"/>
      <c r="L37" s="78"/>
      <c r="P37" s="41"/>
    </row>
    <row r="38" spans="2:16" x14ac:dyDescent="0.2">
      <c r="B38" s="78"/>
      <c r="C38" s="78"/>
      <c r="D38" s="78"/>
      <c r="E38" s="78"/>
      <c r="F38" s="78"/>
      <c r="G38" s="78"/>
      <c r="H38" s="78"/>
      <c r="I38" s="78"/>
      <c r="J38" s="78"/>
      <c r="K38" s="78"/>
      <c r="L38" s="78"/>
      <c r="P38" s="41"/>
    </row>
    <row r="39" spans="2:16" x14ac:dyDescent="0.2">
      <c r="B39" s="78"/>
      <c r="C39" s="78"/>
      <c r="D39" s="78"/>
      <c r="E39" s="78"/>
      <c r="F39" s="78"/>
      <c r="G39" s="78"/>
      <c r="H39" s="78"/>
      <c r="I39" s="78"/>
      <c r="J39" s="78"/>
      <c r="K39" s="78"/>
      <c r="L39" s="78"/>
    </row>
    <row r="40" spans="2:16" s="30" customFormat="1" ht="26.25" customHeight="1" x14ac:dyDescent="0.2">
      <c r="B40" s="79" t="s">
        <v>167</v>
      </c>
      <c r="C40" s="79"/>
      <c r="E40" s="79" t="s">
        <v>166</v>
      </c>
      <c r="F40" s="79"/>
      <c r="H40" s="79" t="s">
        <v>165</v>
      </c>
      <c r="I40" s="79"/>
      <c r="K40" s="79" t="s">
        <v>164</v>
      </c>
      <c r="L40" s="79"/>
    </row>
    <row r="41" spans="2:16" s="30" customFormat="1" ht="5.25" customHeight="1" x14ac:dyDescent="0.2"/>
    <row r="42" spans="2:16" s="10" customFormat="1" ht="38.25" customHeight="1" x14ac:dyDescent="0.2">
      <c r="B42" s="27" t="s">
        <v>163</v>
      </c>
      <c r="E42" s="27" t="s">
        <v>162</v>
      </c>
      <c r="H42" s="27" t="s">
        <v>161</v>
      </c>
      <c r="K42" s="27" t="s">
        <v>160</v>
      </c>
    </row>
    <row r="43" spans="2:16" s="7" customFormat="1" ht="18.75" hidden="1" customHeight="1" x14ac:dyDescent="0.2">
      <c r="B43" s="26" t="b">
        <v>0</v>
      </c>
      <c r="C43" s="7">
        <f>IF(C56=TRUE,1,0)</f>
        <v>0</v>
      </c>
      <c r="E43" s="26" t="b">
        <v>0</v>
      </c>
      <c r="F43" s="7">
        <f>IF(E43=TRUE,1,0)</f>
        <v>0</v>
      </c>
      <c r="H43" s="26" t="b">
        <v>0</v>
      </c>
      <c r="I43" s="7">
        <f>IF(H43=TRUE,1,0)</f>
        <v>0</v>
      </c>
      <c r="K43" s="26" t="b">
        <v>0</v>
      </c>
      <c r="L43" s="7">
        <f>IF(K43=TRUE,1,0)</f>
        <v>0</v>
      </c>
    </row>
    <row r="47" spans="2:16" x14ac:dyDescent="0.2">
      <c r="B47" s="78"/>
      <c r="C47" s="78"/>
      <c r="D47" s="78"/>
      <c r="E47" s="78"/>
      <c r="F47" s="78"/>
      <c r="G47" s="78"/>
      <c r="H47" s="78"/>
      <c r="I47" s="78"/>
      <c r="J47" s="78"/>
      <c r="K47" s="78"/>
      <c r="L47" s="78"/>
    </row>
    <row r="48" spans="2:16" x14ac:dyDescent="0.2">
      <c r="B48" s="78"/>
      <c r="C48" s="78"/>
      <c r="D48" s="78"/>
      <c r="E48" s="78"/>
      <c r="F48" s="78"/>
      <c r="G48" s="78"/>
      <c r="H48" s="78"/>
      <c r="I48" s="78"/>
      <c r="J48" s="78"/>
      <c r="K48" s="78"/>
      <c r="L48" s="78"/>
    </row>
    <row r="49" spans="2:15" x14ac:dyDescent="0.2">
      <c r="B49" s="78"/>
      <c r="C49" s="78"/>
      <c r="D49" s="78"/>
      <c r="E49" s="78"/>
      <c r="F49" s="78"/>
      <c r="G49" s="78"/>
      <c r="H49" s="78"/>
      <c r="I49" s="78"/>
      <c r="J49" s="78"/>
      <c r="K49" s="78"/>
      <c r="L49" s="78"/>
    </row>
    <row r="50" spans="2:15" x14ac:dyDescent="0.2">
      <c r="B50" s="78"/>
      <c r="C50" s="78"/>
      <c r="D50" s="78"/>
      <c r="E50" s="78"/>
      <c r="F50" s="78"/>
      <c r="G50" s="78"/>
      <c r="H50" s="78"/>
      <c r="I50" s="78"/>
      <c r="J50" s="78"/>
      <c r="K50" s="78"/>
      <c r="L50" s="78"/>
    </row>
    <row r="51" spans="2:15" s="30" customFormat="1" ht="26.25" customHeight="1" x14ac:dyDescent="0.2">
      <c r="B51" s="79" t="s">
        <v>159</v>
      </c>
      <c r="C51" s="79"/>
      <c r="E51" s="79" t="s">
        <v>158</v>
      </c>
      <c r="F51" s="79"/>
      <c r="H51" s="79" t="s">
        <v>157</v>
      </c>
      <c r="I51" s="79"/>
      <c r="K51" s="79" t="s">
        <v>156</v>
      </c>
      <c r="L51" s="79"/>
    </row>
    <row r="52" spans="2:15" s="30" customFormat="1" ht="21" customHeight="1" x14ac:dyDescent="0.2">
      <c r="B52" s="93" t="s">
        <v>213</v>
      </c>
      <c r="C52" s="93"/>
      <c r="D52" s="93"/>
      <c r="E52" s="93"/>
      <c r="F52" s="93"/>
      <c r="G52" s="94"/>
      <c r="H52" s="95"/>
      <c r="I52" s="95"/>
      <c r="J52" s="95"/>
      <c r="K52" s="95"/>
      <c r="L52" s="95"/>
    </row>
    <row r="54" spans="2:15" x14ac:dyDescent="0.2">
      <c r="B54" s="77" t="s">
        <v>214</v>
      </c>
      <c r="C54" s="78"/>
      <c r="D54" s="78"/>
      <c r="E54" s="78"/>
      <c r="F54" s="78"/>
      <c r="G54" s="78"/>
      <c r="H54" s="78"/>
      <c r="I54" s="78"/>
      <c r="J54" s="78"/>
      <c r="K54" s="78"/>
      <c r="L54" s="78"/>
    </row>
    <row r="55" spans="2:15" x14ac:dyDescent="0.2">
      <c r="B55" s="80" t="s">
        <v>155</v>
      </c>
      <c r="C55" s="80"/>
      <c r="D55" s="80"/>
      <c r="E55" s="80"/>
      <c r="F55" s="80"/>
      <c r="G55" s="80"/>
      <c r="H55" s="80"/>
      <c r="I55" s="80"/>
      <c r="J55" s="80"/>
      <c r="K55" s="80"/>
      <c r="L55" s="80"/>
    </row>
    <row r="56" spans="2:15" s="12" customFormat="1" ht="21" customHeight="1" x14ac:dyDescent="0.2">
      <c r="B56" s="17" t="s">
        <v>154</v>
      </c>
      <c r="E56" s="17" t="s">
        <v>153</v>
      </c>
      <c r="H56" s="17" t="s">
        <v>152</v>
      </c>
      <c r="K56" s="17" t="s">
        <v>151</v>
      </c>
    </row>
    <row r="57" spans="2:15" s="29" customFormat="1" ht="11.25" x14ac:dyDescent="0.2">
      <c r="B57" s="29" t="s">
        <v>150</v>
      </c>
      <c r="E57" s="9" t="s">
        <v>149</v>
      </c>
      <c r="H57" s="9" t="s">
        <v>148</v>
      </c>
      <c r="K57" s="9" t="s">
        <v>147</v>
      </c>
    </row>
    <row r="58" spans="2:15" s="6" customFormat="1" hidden="1" x14ac:dyDescent="0.2">
      <c r="B58" s="6" t="b">
        <v>0</v>
      </c>
      <c r="C58" s="6">
        <f>IF(B58=TRUE,10,0)</f>
        <v>0</v>
      </c>
      <c r="E58" s="6" t="b">
        <v>0</v>
      </c>
      <c r="F58" s="6">
        <f>IF(E58=TRUE,15,0)</f>
        <v>0</v>
      </c>
      <c r="H58" s="6" t="b">
        <v>0</v>
      </c>
      <c r="I58" s="6">
        <f>IF(H58=TRUE,20,0)</f>
        <v>0</v>
      </c>
      <c r="K58" s="6" t="b">
        <v>0</v>
      </c>
      <c r="L58" s="6">
        <f>IF(K58=TRUE,25,0)</f>
        <v>0</v>
      </c>
      <c r="O58" s="6">
        <f>SUM(C58+F58+I58+L58)</f>
        <v>0</v>
      </c>
    </row>
    <row r="59" spans="2:15" s="6" customFormat="1" hidden="1" x14ac:dyDescent="0.2">
      <c r="O59" s="6">
        <f>IF(K70=0,1,0)</f>
        <v>1</v>
      </c>
    </row>
    <row r="60" spans="2:15" s="6" customFormat="1" hidden="1" x14ac:dyDescent="0.2">
      <c r="O60" s="6">
        <f>IF(O59=0,K70,0)</f>
        <v>0</v>
      </c>
    </row>
    <row r="64" spans="2:15" x14ac:dyDescent="0.2">
      <c r="B64" s="78"/>
      <c r="C64" s="78"/>
      <c r="D64" s="78"/>
      <c r="E64" s="78"/>
      <c r="F64" s="78"/>
      <c r="G64" s="78"/>
      <c r="H64" s="78"/>
      <c r="I64" s="78"/>
      <c r="J64" s="78"/>
      <c r="K64" s="78"/>
      <c r="L64" s="78"/>
    </row>
    <row r="65" spans="2:15" x14ac:dyDescent="0.2">
      <c r="B65" s="78"/>
      <c r="C65" s="78"/>
      <c r="D65" s="78"/>
      <c r="E65" s="78"/>
      <c r="F65" s="78"/>
      <c r="G65" s="78"/>
      <c r="H65" s="78"/>
      <c r="I65" s="78"/>
      <c r="J65" s="78"/>
      <c r="K65" s="78"/>
      <c r="L65" s="78"/>
    </row>
    <row r="66" spans="2:15" x14ac:dyDescent="0.2">
      <c r="B66" s="78"/>
      <c r="C66" s="78"/>
      <c r="D66" s="78"/>
      <c r="E66" s="78"/>
      <c r="F66" s="78"/>
      <c r="G66" s="78"/>
      <c r="H66" s="78"/>
      <c r="I66" s="78"/>
      <c r="J66" s="78"/>
      <c r="K66" s="78"/>
      <c r="L66" s="78"/>
    </row>
    <row r="67" spans="2:15" x14ac:dyDescent="0.2">
      <c r="B67" s="78"/>
      <c r="C67" s="78"/>
      <c r="D67" s="78"/>
      <c r="E67" s="78"/>
      <c r="F67" s="78"/>
      <c r="G67" s="78"/>
      <c r="H67" s="78"/>
      <c r="I67" s="78"/>
      <c r="J67" s="78"/>
      <c r="K67" s="78"/>
      <c r="L67" s="78"/>
    </row>
    <row r="68" spans="2:15" s="30" customFormat="1" ht="24.75" customHeight="1" x14ac:dyDescent="0.2">
      <c r="B68" s="79" t="s">
        <v>146</v>
      </c>
      <c r="C68" s="79"/>
      <c r="E68" s="79" t="s">
        <v>145</v>
      </c>
      <c r="F68" s="79"/>
      <c r="H68" s="79" t="s">
        <v>144</v>
      </c>
      <c r="I68" s="79"/>
      <c r="K68" s="79" t="s">
        <v>143</v>
      </c>
      <c r="L68" s="79"/>
    </row>
    <row r="69" spans="2:15" ht="12.75" thickBot="1" x14ac:dyDescent="0.25"/>
    <row r="70" spans="2:15" ht="41.25" customHeight="1" thickBot="1" x14ac:dyDescent="0.55000000000000004">
      <c r="B70" s="104" t="s">
        <v>230</v>
      </c>
      <c r="C70" s="104"/>
      <c r="D70" s="104"/>
      <c r="E70" s="104"/>
      <c r="F70" s="104"/>
      <c r="G70" s="104"/>
      <c r="H70" s="104"/>
      <c r="I70" s="104"/>
      <c r="J70" s="104"/>
      <c r="K70" s="105">
        <f>O58</f>
        <v>0</v>
      </c>
      <c r="L70" s="106"/>
    </row>
    <row r="71" spans="2:15" ht="231.75" customHeight="1" x14ac:dyDescent="0.2"/>
    <row r="73" spans="2:15" ht="53.25" customHeight="1" x14ac:dyDescent="0.2">
      <c r="B73" s="77" t="s">
        <v>142</v>
      </c>
      <c r="C73" s="78"/>
      <c r="D73" s="78"/>
      <c r="E73" s="78"/>
      <c r="F73" s="78"/>
      <c r="G73" s="78"/>
      <c r="H73" s="78"/>
      <c r="I73" s="78"/>
      <c r="J73" s="78"/>
      <c r="K73" s="78"/>
      <c r="L73" s="78"/>
    </row>
    <row r="74" spans="2:15" ht="6.75" customHeight="1" x14ac:dyDescent="0.2">
      <c r="B74" s="20"/>
    </row>
    <row r="75" spans="2:15" x14ac:dyDescent="0.2">
      <c r="B75" s="80" t="s">
        <v>141</v>
      </c>
      <c r="C75" s="80"/>
      <c r="D75" s="80"/>
      <c r="E75" s="80"/>
      <c r="F75" s="80"/>
      <c r="G75" s="80"/>
      <c r="H75" s="80"/>
      <c r="I75" s="80"/>
      <c r="J75" s="80"/>
      <c r="K75" s="80"/>
      <c r="L75" s="80"/>
    </row>
    <row r="76" spans="2:15" ht="18.75" customHeight="1" x14ac:dyDescent="0.2">
      <c r="B76" s="17" t="s">
        <v>140</v>
      </c>
      <c r="E76" s="17" t="s">
        <v>139</v>
      </c>
      <c r="H76" s="17" t="s">
        <v>138</v>
      </c>
      <c r="K76" s="17" t="s">
        <v>137</v>
      </c>
    </row>
    <row r="77" spans="2:15" s="6" customFormat="1" ht="18.75" hidden="1" customHeight="1" x14ac:dyDescent="0.2">
      <c r="B77" s="26" t="b">
        <v>0</v>
      </c>
      <c r="C77" s="7">
        <f>IF(B77=TRUE,B81,0)</f>
        <v>0</v>
      </c>
      <c r="E77" s="26" t="b">
        <v>0</v>
      </c>
      <c r="F77" s="7">
        <f>IF(E77=TRUE,E81,0)</f>
        <v>0</v>
      </c>
      <c r="H77" s="26" t="b">
        <v>0</v>
      </c>
      <c r="I77" s="7">
        <f>IF(H77=TRUE,H81,0)</f>
        <v>0</v>
      </c>
      <c r="K77" s="26" t="b">
        <v>0</v>
      </c>
      <c r="L77" s="7">
        <f>IF(K77=TRUE,K81,0)</f>
        <v>0</v>
      </c>
      <c r="O77" s="6">
        <f>SUM(C77+F77+I77+L77)</f>
        <v>0</v>
      </c>
    </row>
    <row r="78" spans="2:15" x14ac:dyDescent="0.2">
      <c r="B78" s="78"/>
      <c r="C78" s="78"/>
      <c r="D78" s="78"/>
      <c r="E78" s="78"/>
      <c r="F78" s="78"/>
      <c r="G78" s="78"/>
      <c r="H78" s="78"/>
      <c r="I78" s="78"/>
      <c r="J78" s="78"/>
      <c r="K78" s="78"/>
      <c r="L78" s="78"/>
    </row>
    <row r="79" spans="2:15" s="25" customFormat="1" ht="111.75" customHeight="1" x14ac:dyDescent="0.2">
      <c r="B79" s="72" t="s">
        <v>136</v>
      </c>
      <c r="C79" s="87"/>
      <c r="E79" s="72" t="s">
        <v>135</v>
      </c>
      <c r="F79" s="87"/>
      <c r="H79" s="72" t="s">
        <v>134</v>
      </c>
      <c r="I79" s="87"/>
      <c r="K79" s="72" t="s">
        <v>133</v>
      </c>
      <c r="L79" s="87"/>
    </row>
    <row r="80" spans="2:15" s="25" customFormat="1" ht="46.5" customHeight="1" x14ac:dyDescent="0.2">
      <c r="B80" s="107" t="s">
        <v>228</v>
      </c>
      <c r="C80" s="107"/>
      <c r="E80" s="107" t="s">
        <v>226</v>
      </c>
      <c r="F80" s="107"/>
      <c r="H80" s="107" t="s">
        <v>132</v>
      </c>
      <c r="I80" s="107"/>
      <c r="K80" s="107" t="s">
        <v>131</v>
      </c>
      <c r="L80" s="107"/>
    </row>
    <row r="81" spans="2:12" s="67" customFormat="1" ht="12.75" x14ac:dyDescent="0.2">
      <c r="B81" s="66">
        <v>225</v>
      </c>
      <c r="E81" s="66">
        <v>325</v>
      </c>
      <c r="H81" s="66">
        <v>400</v>
      </c>
      <c r="K81" s="66">
        <v>650</v>
      </c>
    </row>
    <row r="82" spans="2:12" s="38" customFormat="1" ht="22.5" x14ac:dyDescent="0.2">
      <c r="B82" s="39" t="s">
        <v>229</v>
      </c>
      <c r="E82" s="39" t="s">
        <v>227</v>
      </c>
      <c r="H82" s="39" t="s">
        <v>224</v>
      </c>
      <c r="K82" s="39" t="s">
        <v>225</v>
      </c>
    </row>
    <row r="83" spans="2:12" ht="12.75" thickBot="1" x14ac:dyDescent="0.25">
      <c r="B83" s="78"/>
      <c r="C83" s="78"/>
      <c r="D83" s="78"/>
      <c r="E83" s="78"/>
      <c r="F83" s="78"/>
      <c r="G83" s="78"/>
      <c r="H83" s="78"/>
      <c r="I83" s="78"/>
      <c r="J83" s="78"/>
      <c r="K83" s="78"/>
      <c r="L83" s="78"/>
    </row>
    <row r="84" spans="2:12" ht="12" customHeight="1" thickTop="1" x14ac:dyDescent="0.2">
      <c r="B84" s="109" t="s">
        <v>219</v>
      </c>
      <c r="C84" s="110"/>
      <c r="D84" s="110"/>
      <c r="E84" s="110"/>
      <c r="F84" s="110"/>
      <c r="G84" s="110"/>
      <c r="H84" s="110"/>
      <c r="I84" s="110"/>
      <c r="J84" s="82">
        <f>(K70*O77)+950</f>
        <v>950</v>
      </c>
      <c r="K84" s="82"/>
      <c r="L84" s="83"/>
    </row>
    <row r="85" spans="2:12" ht="43.5" customHeight="1" thickBot="1" x14ac:dyDescent="0.25">
      <c r="B85" s="111"/>
      <c r="C85" s="112"/>
      <c r="D85" s="112"/>
      <c r="E85" s="112"/>
      <c r="F85" s="112"/>
      <c r="G85" s="112"/>
      <c r="H85" s="112"/>
      <c r="I85" s="112"/>
      <c r="J85" s="84"/>
      <c r="K85" s="84"/>
      <c r="L85" s="85"/>
    </row>
    <row r="86" spans="2:12" ht="6.75" customHeight="1" thickTop="1" x14ac:dyDescent="0.2">
      <c r="B86" s="113"/>
      <c r="C86" s="113"/>
      <c r="D86" s="113"/>
      <c r="E86" s="113"/>
      <c r="F86" s="113"/>
      <c r="G86" s="113"/>
      <c r="H86" s="113"/>
      <c r="I86" s="113"/>
      <c r="J86" s="113"/>
      <c r="K86" s="113"/>
      <c r="L86" s="113"/>
    </row>
    <row r="87" spans="2:12" ht="23.25" customHeight="1" x14ac:dyDescent="0.2">
      <c r="B87" s="114" t="s">
        <v>130</v>
      </c>
      <c r="C87" s="114"/>
      <c r="D87" s="114"/>
      <c r="E87" s="114"/>
      <c r="F87" s="114"/>
      <c r="G87" s="114"/>
      <c r="H87" s="114"/>
      <c r="I87" s="114"/>
      <c r="J87" s="114"/>
      <c r="K87" s="114"/>
      <c r="L87" s="114"/>
    </row>
    <row r="88" spans="2:12" ht="409.5" customHeight="1" x14ac:dyDescent="0.35">
      <c r="B88" s="37"/>
      <c r="C88" s="37"/>
      <c r="D88" s="37"/>
      <c r="E88" s="37"/>
      <c r="F88" s="37"/>
      <c r="G88" s="37"/>
      <c r="H88" s="37"/>
      <c r="I88" s="37"/>
      <c r="J88" s="36"/>
      <c r="K88" s="35"/>
      <c r="L88" s="35"/>
    </row>
    <row r="89" spans="2:12" x14ac:dyDescent="0.2">
      <c r="B89" s="78"/>
      <c r="C89" s="78"/>
      <c r="D89" s="78"/>
      <c r="E89" s="78"/>
      <c r="F89" s="78"/>
      <c r="G89" s="78"/>
      <c r="H89" s="78"/>
      <c r="I89" s="78"/>
      <c r="J89" s="78"/>
      <c r="K89" s="78"/>
      <c r="L89" s="78"/>
    </row>
    <row r="90" spans="2:12" ht="15.75" customHeight="1" x14ac:dyDescent="0.2">
      <c r="B90" s="77" t="s">
        <v>129</v>
      </c>
      <c r="C90" s="78"/>
      <c r="D90" s="78"/>
      <c r="E90" s="78"/>
      <c r="F90" s="78"/>
      <c r="G90" s="78"/>
      <c r="H90" s="78"/>
      <c r="I90" s="78"/>
      <c r="J90" s="78"/>
      <c r="K90" s="78"/>
      <c r="L90" s="78"/>
    </row>
    <row r="91" spans="2:12" x14ac:dyDescent="0.2">
      <c r="B91" s="80" t="s">
        <v>128</v>
      </c>
      <c r="C91" s="80"/>
      <c r="D91" s="80"/>
      <c r="E91" s="80"/>
      <c r="F91" s="80"/>
      <c r="G91" s="80"/>
      <c r="H91" s="80"/>
      <c r="I91" s="80"/>
      <c r="J91" s="80"/>
      <c r="K91" s="80"/>
      <c r="L91" s="80"/>
    </row>
    <row r="92" spans="2:12" x14ac:dyDescent="0.2">
      <c r="B92" s="78"/>
      <c r="C92" s="78"/>
      <c r="D92" s="78"/>
      <c r="E92" s="78"/>
      <c r="F92" s="78"/>
      <c r="G92" s="78"/>
      <c r="H92" s="78"/>
      <c r="I92" s="78"/>
      <c r="J92" s="78"/>
      <c r="K92" s="78"/>
      <c r="L92" s="78"/>
    </row>
    <row r="93" spans="2:12" s="12" customFormat="1" x14ac:dyDescent="0.2">
      <c r="B93" s="17" t="s">
        <v>127</v>
      </c>
      <c r="E93" s="17" t="s">
        <v>126</v>
      </c>
      <c r="H93" s="17" t="s">
        <v>125</v>
      </c>
      <c r="K93" s="17" t="s">
        <v>124</v>
      </c>
    </row>
    <row r="94" spans="2:12" s="7" customFormat="1" ht="18.75" hidden="1" customHeight="1" x14ac:dyDescent="0.2">
      <c r="B94" s="26" t="b">
        <v>0</v>
      </c>
      <c r="C94" s="7">
        <f>IF(B94=TRUE,1,0)</f>
        <v>0</v>
      </c>
      <c r="E94" s="26" t="b">
        <v>0</v>
      </c>
      <c r="F94" s="7">
        <f>IF(E94=TRUE,1,0)</f>
        <v>0</v>
      </c>
      <c r="H94" s="26" t="b">
        <v>0</v>
      </c>
      <c r="I94" s="7">
        <f>IF(H94=TRUE,1,0)</f>
        <v>0</v>
      </c>
      <c r="K94" s="26" t="b">
        <v>0</v>
      </c>
      <c r="L94" s="7">
        <f>IF(K94=TRUE,1,0)</f>
        <v>0</v>
      </c>
    </row>
    <row r="95" spans="2:12" s="7" customFormat="1" ht="18.75" hidden="1" customHeight="1" x14ac:dyDescent="0.2">
      <c r="B95" s="26" t="s">
        <v>123</v>
      </c>
      <c r="C95" s="7">
        <f>IF(B58=TRUE,10,0)</f>
        <v>0</v>
      </c>
      <c r="E95" s="26" t="s">
        <v>123</v>
      </c>
      <c r="F95" s="7">
        <f>IF(B58=TRUE,10,0)</f>
        <v>0</v>
      </c>
      <c r="H95" s="26" t="s">
        <v>123</v>
      </c>
      <c r="I95" s="7">
        <f>IF(B58=TRUE,10,0)</f>
        <v>0</v>
      </c>
      <c r="K95" s="26" t="s">
        <v>123</v>
      </c>
      <c r="L95" s="7">
        <f>IF(B58=TRUE,10,0)</f>
        <v>0</v>
      </c>
    </row>
    <row r="96" spans="2:12" s="7" customFormat="1" ht="18.75" hidden="1" customHeight="1" x14ac:dyDescent="0.2">
      <c r="B96" s="26" t="s">
        <v>122</v>
      </c>
      <c r="C96" s="7">
        <f>IF(E58=TRUE,20,0)</f>
        <v>0</v>
      </c>
      <c r="E96" s="26" t="s">
        <v>122</v>
      </c>
      <c r="F96" s="7">
        <f>IF(E58=TRUE,20,0)</f>
        <v>0</v>
      </c>
      <c r="H96" s="26" t="s">
        <v>122</v>
      </c>
      <c r="I96" s="7">
        <f>IF(E58=TRUE,20,0)</f>
        <v>0</v>
      </c>
      <c r="K96" s="26" t="s">
        <v>122</v>
      </c>
      <c r="L96" s="7">
        <f>IF(E58=TRUE,20,0)</f>
        <v>0</v>
      </c>
    </row>
    <row r="97" spans="2:12" s="7" customFormat="1" ht="18.75" hidden="1" customHeight="1" x14ac:dyDescent="0.2">
      <c r="B97" s="26" t="s">
        <v>121</v>
      </c>
      <c r="C97" s="7">
        <f>IF(H58=TRUE,30,0)</f>
        <v>0</v>
      </c>
      <c r="E97" s="26" t="s">
        <v>121</v>
      </c>
      <c r="F97" s="7">
        <f>IF(H58=TRUE,30,0)</f>
        <v>0</v>
      </c>
      <c r="H97" s="26" t="s">
        <v>121</v>
      </c>
      <c r="I97" s="7">
        <f>IF(H58=TRUE,30,0)</f>
        <v>0</v>
      </c>
      <c r="K97" s="26" t="s">
        <v>121</v>
      </c>
      <c r="L97" s="7">
        <f>IF(H58=TRUE,30,0)</f>
        <v>0</v>
      </c>
    </row>
    <row r="98" spans="2:12" s="7" customFormat="1" ht="18.75" hidden="1" customHeight="1" x14ac:dyDescent="0.2">
      <c r="B98" s="26" t="s">
        <v>120</v>
      </c>
      <c r="C98" s="7">
        <f>IF(K58=TRUE,40,0)</f>
        <v>0</v>
      </c>
      <c r="E98" s="26" t="s">
        <v>120</v>
      </c>
      <c r="F98" s="7">
        <f>IF(K58=TRUE,40,0)</f>
        <v>0</v>
      </c>
      <c r="H98" s="26" t="s">
        <v>120</v>
      </c>
      <c r="I98" s="7">
        <f>IF(K58=TRUE,40,0)</f>
        <v>0</v>
      </c>
      <c r="K98" s="26" t="s">
        <v>120</v>
      </c>
      <c r="L98" s="7">
        <f>IF(K58=TRUE,40,0)</f>
        <v>0</v>
      </c>
    </row>
    <row r="99" spans="2:12" s="7" customFormat="1" ht="18.75" hidden="1" customHeight="1" x14ac:dyDescent="0.2">
      <c r="B99" s="34" t="s">
        <v>119</v>
      </c>
      <c r="C99" s="33">
        <f>SUM(C94:C98)</f>
        <v>0</v>
      </c>
      <c r="D99" s="33"/>
      <c r="E99" s="34" t="s">
        <v>119</v>
      </c>
      <c r="F99" s="33">
        <f>SUM(F94:F98)</f>
        <v>0</v>
      </c>
      <c r="G99" s="33"/>
      <c r="H99" s="34" t="s">
        <v>119</v>
      </c>
      <c r="I99" s="33">
        <f>SUM(I94:I98)</f>
        <v>0</v>
      </c>
      <c r="J99" s="33"/>
      <c r="K99" s="34" t="s">
        <v>119</v>
      </c>
      <c r="L99" s="33">
        <f>SUM(L94:L98)</f>
        <v>0</v>
      </c>
    </row>
    <row r="100" spans="2:12" s="7" customFormat="1" ht="18.75" hidden="1" customHeight="1" x14ac:dyDescent="0.2">
      <c r="B100" s="26" t="s">
        <v>118</v>
      </c>
      <c r="C100" s="7">
        <f>IF(C99=11,B114,0)</f>
        <v>0</v>
      </c>
      <c r="E100" s="26" t="s">
        <v>118</v>
      </c>
      <c r="F100" s="7">
        <f>IF(F99=11,E114,0)</f>
        <v>0</v>
      </c>
      <c r="H100" s="26" t="s">
        <v>118</v>
      </c>
      <c r="I100" s="7">
        <f>IF(I99=11,H114,0)</f>
        <v>0</v>
      </c>
      <c r="K100" s="26" t="s">
        <v>118</v>
      </c>
      <c r="L100" s="7">
        <f>IF(L99=11,K114,0)</f>
        <v>0</v>
      </c>
    </row>
    <row r="101" spans="2:12" s="7" customFormat="1" ht="18.75" hidden="1" customHeight="1" x14ac:dyDescent="0.2">
      <c r="B101" s="26" t="s">
        <v>117</v>
      </c>
      <c r="C101" s="7">
        <f>IF(C99=21,B115,0)</f>
        <v>0</v>
      </c>
      <c r="E101" s="26" t="s">
        <v>117</v>
      </c>
      <c r="F101" s="7">
        <f>IF(F99=21,E115,0)</f>
        <v>0</v>
      </c>
      <c r="H101" s="26" t="s">
        <v>117</v>
      </c>
      <c r="I101" s="7">
        <f>IF(I99=21,H115,0)</f>
        <v>0</v>
      </c>
      <c r="K101" s="26" t="s">
        <v>117</v>
      </c>
      <c r="L101" s="7">
        <f>IF(L99=21,K115,0)</f>
        <v>0</v>
      </c>
    </row>
    <row r="102" spans="2:12" s="7" customFormat="1" ht="18.75" hidden="1" customHeight="1" x14ac:dyDescent="0.2">
      <c r="B102" s="26" t="s">
        <v>116</v>
      </c>
      <c r="C102" s="7">
        <f>IF(C99=31,B116,0)</f>
        <v>0</v>
      </c>
      <c r="E102" s="26" t="s">
        <v>116</v>
      </c>
      <c r="F102" s="7">
        <f>IF(F99=31,E116,0)</f>
        <v>0</v>
      </c>
      <c r="H102" s="26" t="s">
        <v>116</v>
      </c>
      <c r="I102" s="7">
        <f>IF(I99=31,H116,0)</f>
        <v>0</v>
      </c>
      <c r="K102" s="26" t="s">
        <v>116</v>
      </c>
      <c r="L102" s="7">
        <f>IF(L99=31,K116,0)</f>
        <v>0</v>
      </c>
    </row>
    <row r="103" spans="2:12" s="7" customFormat="1" ht="18.75" hidden="1" customHeight="1" x14ac:dyDescent="0.2">
      <c r="B103" s="26" t="s">
        <v>115</v>
      </c>
      <c r="C103" s="7">
        <f>IF(C99=41,B117,0)</f>
        <v>0</v>
      </c>
      <c r="E103" s="26" t="s">
        <v>115</v>
      </c>
      <c r="F103" s="7">
        <f>IF(F99=41,E117,0)</f>
        <v>0</v>
      </c>
      <c r="H103" s="26" t="s">
        <v>115</v>
      </c>
      <c r="I103" s="7">
        <f>IF(I99=41,H117,0)</f>
        <v>0</v>
      </c>
      <c r="K103" s="26" t="s">
        <v>115</v>
      </c>
      <c r="L103" s="7">
        <f>IF(L99=41,K117,0)</f>
        <v>0</v>
      </c>
    </row>
    <row r="104" spans="2:12" s="31" customFormat="1" ht="18.75" hidden="1" customHeight="1" x14ac:dyDescent="0.2">
      <c r="B104" s="32">
        <f>SUM(C100:C103)</f>
        <v>0</v>
      </c>
      <c r="E104" s="32">
        <f>SUM(F100:F103)</f>
        <v>0</v>
      </c>
      <c r="H104" s="32">
        <f>SUM(I100:I103)</f>
        <v>0</v>
      </c>
      <c r="K104" s="32">
        <f>SUM(L100:L103)</f>
        <v>0</v>
      </c>
    </row>
    <row r="109" spans="2:12" x14ac:dyDescent="0.2">
      <c r="B109" s="78"/>
      <c r="C109" s="78"/>
      <c r="D109" s="78"/>
      <c r="E109" s="78"/>
      <c r="F109" s="78"/>
      <c r="G109" s="78"/>
      <c r="H109" s="78"/>
      <c r="I109" s="78"/>
      <c r="J109" s="78"/>
      <c r="K109" s="78"/>
      <c r="L109" s="78"/>
    </row>
    <row r="110" spans="2:12" x14ac:dyDescent="0.2">
      <c r="B110" s="78"/>
      <c r="C110" s="78"/>
      <c r="D110" s="78"/>
      <c r="E110" s="78"/>
      <c r="F110" s="78"/>
      <c r="G110" s="78"/>
      <c r="H110" s="78"/>
      <c r="I110" s="78"/>
      <c r="J110" s="78"/>
      <c r="K110" s="78"/>
      <c r="L110" s="78"/>
    </row>
    <row r="111" spans="2:12" ht="15.75" customHeight="1" x14ac:dyDescent="0.2"/>
    <row r="112" spans="2:12" s="25" customFormat="1" ht="156.75" customHeight="1" x14ac:dyDescent="0.2">
      <c r="B112" s="86" t="s">
        <v>220</v>
      </c>
      <c r="C112" s="87"/>
      <c r="E112" s="86" t="s">
        <v>221</v>
      </c>
      <c r="F112" s="87"/>
      <c r="H112" s="86" t="s">
        <v>114</v>
      </c>
      <c r="I112" s="87"/>
      <c r="K112" s="86" t="s">
        <v>113</v>
      </c>
      <c r="L112" s="87"/>
    </row>
    <row r="113" spans="2:15" s="63" customFormat="1" ht="12.75" x14ac:dyDescent="0.2">
      <c r="B113" s="70"/>
      <c r="E113" s="71"/>
      <c r="H113" s="71"/>
      <c r="K113" s="71"/>
    </row>
    <row r="114" spans="2:15" s="63" customFormat="1" ht="12.75" x14ac:dyDescent="0.2">
      <c r="B114" s="68">
        <f>(255*2)+50+800</f>
        <v>1360</v>
      </c>
      <c r="C114" s="68"/>
      <c r="D114" s="69"/>
      <c r="E114" s="68">
        <f>(500*2)+800</f>
        <v>1800</v>
      </c>
      <c r="F114" s="68"/>
      <c r="G114" s="69"/>
      <c r="H114" s="68">
        <v>2500</v>
      </c>
      <c r="I114" s="68"/>
      <c r="J114" s="69"/>
      <c r="K114" s="68">
        <v>3000</v>
      </c>
      <c r="L114" s="68"/>
    </row>
    <row r="115" spans="2:15" s="63" customFormat="1" ht="12.75" x14ac:dyDescent="0.2">
      <c r="B115" s="68">
        <f>(225*3)+50+800</f>
        <v>1525</v>
      </c>
      <c r="C115" s="68"/>
      <c r="D115" s="69"/>
      <c r="E115" s="68">
        <f>(500*3)+800</f>
        <v>2300</v>
      </c>
      <c r="F115" s="68"/>
      <c r="G115" s="69"/>
      <c r="H115" s="68">
        <v>3250</v>
      </c>
      <c r="I115" s="68"/>
      <c r="J115" s="69"/>
      <c r="K115" s="68">
        <v>3750</v>
      </c>
      <c r="L115" s="68"/>
    </row>
    <row r="116" spans="2:15" s="63" customFormat="1" ht="12.75" x14ac:dyDescent="0.2">
      <c r="B116" s="68">
        <f>(225*4)+50+800</f>
        <v>1750</v>
      </c>
      <c r="C116" s="68"/>
      <c r="D116" s="69"/>
      <c r="E116" s="68">
        <f>(500*4)+800</f>
        <v>2800</v>
      </c>
      <c r="F116" s="68"/>
      <c r="G116" s="69"/>
      <c r="H116" s="68">
        <v>4000</v>
      </c>
      <c r="I116" s="68"/>
      <c r="J116" s="69"/>
      <c r="K116" s="68">
        <v>4500</v>
      </c>
      <c r="L116" s="68"/>
    </row>
    <row r="117" spans="2:15" s="63" customFormat="1" ht="12.75" x14ac:dyDescent="0.2">
      <c r="B117" s="68">
        <f>(225*5)+50+800</f>
        <v>1975</v>
      </c>
      <c r="C117" s="68"/>
      <c r="D117" s="69"/>
      <c r="E117" s="68">
        <f>(500*5)+800</f>
        <v>3300</v>
      </c>
      <c r="F117" s="68"/>
      <c r="G117" s="69"/>
      <c r="H117" s="68">
        <v>4750</v>
      </c>
      <c r="I117" s="68"/>
      <c r="J117" s="69"/>
      <c r="K117" s="68">
        <v>5500</v>
      </c>
      <c r="L117" s="68"/>
    </row>
    <row r="118" spans="2:15" s="25" customFormat="1" x14ac:dyDescent="0.2">
      <c r="B118" s="30"/>
      <c r="E118" s="30"/>
      <c r="H118" s="30"/>
      <c r="K118" s="30"/>
    </row>
    <row r="119" spans="2:15" ht="87.75" customHeight="1" thickBot="1" x14ac:dyDescent="0.25">
      <c r="B119" s="72" t="s">
        <v>112</v>
      </c>
      <c r="C119" s="72"/>
      <c r="D119" s="72"/>
      <c r="E119" s="72"/>
      <c r="F119" s="72"/>
      <c r="G119" s="72"/>
      <c r="H119" s="72"/>
      <c r="I119" s="72"/>
      <c r="J119" s="72"/>
      <c r="K119" s="72"/>
      <c r="L119" s="72"/>
    </row>
    <row r="120" spans="2:15" ht="12" customHeight="1" thickTop="1" x14ac:dyDescent="0.2">
      <c r="B120" s="88" t="s">
        <v>111</v>
      </c>
      <c r="C120" s="89"/>
      <c r="D120" s="89"/>
      <c r="E120" s="89"/>
      <c r="F120" s="89"/>
      <c r="G120" s="89"/>
      <c r="H120" s="89"/>
      <c r="I120" s="89"/>
      <c r="J120" s="82">
        <f>B104+E104+H104+K104</f>
        <v>0</v>
      </c>
      <c r="K120" s="82"/>
      <c r="L120" s="83"/>
    </row>
    <row r="121" spans="2:15" ht="28.5" customHeight="1" thickBot="1" x14ac:dyDescent="0.25">
      <c r="B121" s="90"/>
      <c r="C121" s="91"/>
      <c r="D121" s="91"/>
      <c r="E121" s="91"/>
      <c r="F121" s="91"/>
      <c r="G121" s="91"/>
      <c r="H121" s="91"/>
      <c r="I121" s="91"/>
      <c r="J121" s="84"/>
      <c r="K121" s="84"/>
      <c r="L121" s="85"/>
    </row>
    <row r="122" spans="2:15" ht="12.75" thickTop="1" x14ac:dyDescent="0.2"/>
    <row r="123" spans="2:15" x14ac:dyDescent="0.2">
      <c r="B123" s="77" t="s">
        <v>110</v>
      </c>
      <c r="C123" s="78"/>
      <c r="D123" s="78"/>
      <c r="E123" s="78"/>
      <c r="F123" s="78"/>
      <c r="G123" s="78"/>
      <c r="H123" s="78"/>
      <c r="I123" s="78"/>
      <c r="J123" s="78"/>
      <c r="K123" s="78"/>
      <c r="L123" s="78"/>
    </row>
    <row r="124" spans="2:15" x14ac:dyDescent="0.2">
      <c r="B124" s="80" t="s">
        <v>109</v>
      </c>
      <c r="C124" s="80"/>
      <c r="D124" s="80"/>
      <c r="E124" s="80"/>
      <c r="F124" s="80"/>
      <c r="G124" s="80"/>
      <c r="H124" s="80"/>
      <c r="I124" s="80"/>
      <c r="J124" s="80"/>
      <c r="K124" s="80"/>
      <c r="L124" s="80"/>
    </row>
    <row r="125" spans="2:15" x14ac:dyDescent="0.2">
      <c r="H125" s="96" t="s">
        <v>108</v>
      </c>
      <c r="I125" s="96"/>
      <c r="J125" s="96"/>
      <c r="K125" s="96"/>
      <c r="L125" s="96"/>
    </row>
    <row r="126" spans="2:15" s="10" customFormat="1" ht="15" customHeight="1" x14ac:dyDescent="0.2">
      <c r="B126" s="27" t="s">
        <v>107</v>
      </c>
      <c r="C126" s="25"/>
      <c r="E126" s="27" t="s">
        <v>106</v>
      </c>
      <c r="F126" s="25"/>
      <c r="H126" s="27" t="s">
        <v>105</v>
      </c>
      <c r="I126" s="25"/>
      <c r="K126" s="27" t="s">
        <v>104</v>
      </c>
      <c r="L126" s="25"/>
    </row>
    <row r="127" spans="2:15" s="12" customFormat="1" hidden="1" x14ac:dyDescent="0.2">
      <c r="B127" s="26" t="b">
        <v>0</v>
      </c>
      <c r="C127" s="7">
        <f>IF(B127=TRUE,B138,0)</f>
        <v>0</v>
      </c>
      <c r="E127" s="26" t="b">
        <v>0</v>
      </c>
      <c r="F127" s="7">
        <f>IF(E127=TRUE,E138,0)</f>
        <v>0</v>
      </c>
      <c r="H127" s="26" t="b">
        <v>0</v>
      </c>
      <c r="I127" s="7">
        <f>IF(H127=TRUE,H138,0)</f>
        <v>0</v>
      </c>
      <c r="K127" s="26" t="b">
        <v>0</v>
      </c>
      <c r="L127" s="7">
        <f>IF(K127=TRUE,K138,0)</f>
        <v>0</v>
      </c>
      <c r="O127" s="7">
        <f>SUM(C127+F127+I127+L127)</f>
        <v>0</v>
      </c>
    </row>
    <row r="128" spans="2:15" ht="18.75" customHeight="1" x14ac:dyDescent="0.2"/>
    <row r="135" spans="2:15" s="25" customFormat="1" ht="84" customHeight="1" x14ac:dyDescent="0.2">
      <c r="B135" s="86" t="s">
        <v>103</v>
      </c>
      <c r="C135" s="87"/>
      <c r="E135" s="86" t="s">
        <v>212</v>
      </c>
      <c r="F135" s="87"/>
      <c r="H135" s="86" t="s">
        <v>102</v>
      </c>
      <c r="I135" s="87"/>
      <c r="K135" s="86" t="s">
        <v>101</v>
      </c>
      <c r="L135" s="87"/>
    </row>
    <row r="136" spans="2:15" s="25" customFormat="1" x14ac:dyDescent="0.2">
      <c r="B136" s="29" t="s">
        <v>79</v>
      </c>
      <c r="E136" s="29" t="s">
        <v>79</v>
      </c>
      <c r="H136" s="29" t="s">
        <v>79</v>
      </c>
      <c r="K136" s="29" t="s">
        <v>79</v>
      </c>
    </row>
    <row r="137" spans="2:15" s="25" customFormat="1" x14ac:dyDescent="0.2">
      <c r="B137" s="28" t="s">
        <v>99</v>
      </c>
      <c r="E137" s="28" t="s">
        <v>99</v>
      </c>
      <c r="H137" s="28" t="s">
        <v>100</v>
      </c>
      <c r="K137" s="28" t="s">
        <v>99</v>
      </c>
    </row>
    <row r="138" spans="2:15" s="65" customFormat="1" ht="12.75" x14ac:dyDescent="0.2">
      <c r="B138" s="64">
        <v>275</v>
      </c>
      <c r="E138" s="64">
        <v>475</v>
      </c>
      <c r="H138" s="64">
        <v>575</v>
      </c>
      <c r="K138" s="64">
        <v>750</v>
      </c>
    </row>
    <row r="139" spans="2:15" s="23" customFormat="1" ht="60.75" customHeight="1" x14ac:dyDescent="0.2">
      <c r="B139" s="24"/>
      <c r="E139" s="24"/>
      <c r="H139" s="24"/>
      <c r="K139" s="24"/>
    </row>
    <row r="140" spans="2:15" s="23" customFormat="1" x14ac:dyDescent="0.2">
      <c r="B140" s="24"/>
      <c r="E140" s="24"/>
      <c r="H140" s="24"/>
      <c r="K140" s="24"/>
    </row>
    <row r="141" spans="2:15" x14ac:dyDescent="0.2">
      <c r="B141" s="77" t="s">
        <v>98</v>
      </c>
      <c r="C141" s="78"/>
      <c r="D141" s="78"/>
      <c r="E141" s="78"/>
      <c r="F141" s="78"/>
      <c r="G141" s="78"/>
      <c r="H141" s="78"/>
      <c r="I141" s="78"/>
      <c r="J141" s="78"/>
      <c r="K141" s="78"/>
      <c r="L141" s="78"/>
    </row>
    <row r="142" spans="2:15" ht="19.5" customHeight="1" x14ac:dyDescent="0.2">
      <c r="B142" s="72" t="s">
        <v>97</v>
      </c>
      <c r="C142" s="72"/>
      <c r="D142" s="72"/>
      <c r="E142" s="72"/>
      <c r="F142" s="72"/>
      <c r="G142" s="72"/>
      <c r="H142" s="72"/>
      <c r="I142" s="72"/>
      <c r="J142" s="72"/>
      <c r="K142" s="72"/>
      <c r="L142" s="72"/>
    </row>
    <row r="143" spans="2:15" s="12" customFormat="1" ht="15.75" customHeight="1" x14ac:dyDescent="0.2">
      <c r="B143" s="27" t="s">
        <v>96</v>
      </c>
      <c r="C143" s="25"/>
      <c r="D143" s="10"/>
      <c r="E143" s="27" t="s">
        <v>95</v>
      </c>
      <c r="F143" s="25"/>
      <c r="G143" s="10"/>
      <c r="H143" s="27" t="s">
        <v>94</v>
      </c>
      <c r="I143" s="25"/>
      <c r="J143" s="10"/>
      <c r="K143" s="27" t="s">
        <v>93</v>
      </c>
      <c r="L143" s="25"/>
    </row>
    <row r="144" spans="2:15" s="12" customFormat="1" hidden="1" x14ac:dyDescent="0.2">
      <c r="B144" s="26" t="b">
        <v>0</v>
      </c>
      <c r="C144" s="7">
        <f>IF(B144=TRUE,B154,0)</f>
        <v>0</v>
      </c>
      <c r="E144" s="26" t="b">
        <v>0</v>
      </c>
      <c r="F144" s="7">
        <f>IF(E144=TRUE,E154,0)</f>
        <v>0</v>
      </c>
      <c r="H144" s="26" t="b">
        <v>0</v>
      </c>
      <c r="I144" s="7">
        <f>IF(H144=TRUE,H154,0)</f>
        <v>0</v>
      </c>
      <c r="K144" s="26" t="b">
        <v>0</v>
      </c>
      <c r="L144" s="7">
        <f>IF(K144=TRUE,K154,0)</f>
        <v>0</v>
      </c>
      <c r="O144" s="7">
        <f>SUM(C144+F144+I144+L144)</f>
        <v>0</v>
      </c>
    </row>
    <row r="151" spans="2:15" ht="15" customHeight="1" x14ac:dyDescent="0.2"/>
    <row r="152" spans="2:15" s="25" customFormat="1" ht="130.5" customHeight="1" x14ac:dyDescent="0.2">
      <c r="B152" s="86" t="s">
        <v>92</v>
      </c>
      <c r="C152" s="87"/>
      <c r="E152" s="86" t="s">
        <v>91</v>
      </c>
      <c r="F152" s="87"/>
      <c r="H152" s="86" t="s">
        <v>90</v>
      </c>
      <c r="I152" s="87"/>
      <c r="K152" s="86" t="s">
        <v>89</v>
      </c>
      <c r="L152" s="87"/>
    </row>
    <row r="153" spans="2:15" x14ac:dyDescent="0.2">
      <c r="B153" s="4" t="s">
        <v>88</v>
      </c>
      <c r="E153" s="4" t="s">
        <v>79</v>
      </c>
      <c r="H153" s="76" t="s">
        <v>87</v>
      </c>
      <c r="I153" s="76"/>
      <c r="K153" s="4" t="s">
        <v>79</v>
      </c>
    </row>
    <row r="154" spans="2:15" s="65" customFormat="1" ht="12.75" x14ac:dyDescent="0.2">
      <c r="B154" s="64">
        <v>750</v>
      </c>
      <c r="E154" s="64">
        <v>250</v>
      </c>
      <c r="H154" s="64">
        <v>500</v>
      </c>
      <c r="K154" s="64">
        <v>195</v>
      </c>
    </row>
    <row r="156" spans="2:15" s="12" customFormat="1" ht="15.75" customHeight="1" x14ac:dyDescent="0.2">
      <c r="B156" s="27" t="s">
        <v>86</v>
      </c>
      <c r="C156" s="25"/>
      <c r="D156" s="10"/>
      <c r="E156" s="27" t="s">
        <v>85</v>
      </c>
      <c r="F156" s="25"/>
      <c r="G156" s="10"/>
      <c r="H156" s="27" t="s">
        <v>84</v>
      </c>
      <c r="I156" s="25"/>
      <c r="J156" s="10"/>
      <c r="K156" s="27" t="s">
        <v>83</v>
      </c>
      <c r="L156" s="25"/>
    </row>
    <row r="157" spans="2:15" s="12" customFormat="1" hidden="1" x14ac:dyDescent="0.2">
      <c r="B157" s="26" t="b">
        <v>0</v>
      </c>
      <c r="C157" s="7">
        <f>IF(B157=TRUE,B167,0)</f>
        <v>0</v>
      </c>
      <c r="E157" s="26" t="b">
        <v>0</v>
      </c>
      <c r="F157" s="7">
        <f>IF(E157=TRUE,E167,0)</f>
        <v>0</v>
      </c>
      <c r="H157" s="26" t="b">
        <v>0</v>
      </c>
      <c r="I157" s="7">
        <f>IF(H157=TRUE,H167,0)</f>
        <v>0</v>
      </c>
      <c r="K157" s="26" t="b">
        <v>0</v>
      </c>
      <c r="L157" s="7">
        <f>IF(K157=TRUE,K167,0)</f>
        <v>0</v>
      </c>
      <c r="O157" s="7">
        <f>SUM(C157+F157+I157+L157)</f>
        <v>0</v>
      </c>
    </row>
    <row r="164" spans="2:12" ht="22.5" customHeight="1" x14ac:dyDescent="0.2"/>
    <row r="165" spans="2:12" s="25" customFormat="1" ht="107.25" customHeight="1" x14ac:dyDescent="0.2">
      <c r="B165" s="86" t="s">
        <v>82</v>
      </c>
      <c r="C165" s="87"/>
      <c r="E165" s="86" t="s">
        <v>81</v>
      </c>
      <c r="F165" s="87"/>
      <c r="H165" s="86" t="s">
        <v>205</v>
      </c>
      <c r="I165" s="87"/>
      <c r="K165" s="86" t="s">
        <v>80</v>
      </c>
      <c r="L165" s="87"/>
    </row>
    <row r="166" spans="2:12" x14ac:dyDescent="0.2">
      <c r="B166" s="4" t="s">
        <v>79</v>
      </c>
      <c r="E166" s="4" t="s">
        <v>79</v>
      </c>
      <c r="H166" s="76" t="s">
        <v>79</v>
      </c>
      <c r="I166" s="76"/>
      <c r="K166" s="4" t="s">
        <v>79</v>
      </c>
    </row>
    <row r="167" spans="2:12" s="65" customFormat="1" ht="12.75" x14ac:dyDescent="0.2">
      <c r="B167" s="64">
        <v>250</v>
      </c>
      <c r="E167" s="64">
        <v>795</v>
      </c>
      <c r="H167" s="64">
        <v>295</v>
      </c>
      <c r="K167" s="64">
        <v>175</v>
      </c>
    </row>
    <row r="168" spans="2:12" s="23" customFormat="1" x14ac:dyDescent="0.2">
      <c r="B168" s="24"/>
      <c r="E168" s="24"/>
      <c r="H168" s="24"/>
      <c r="K168" s="24"/>
    </row>
    <row r="169" spans="2:12" x14ac:dyDescent="0.2">
      <c r="B169" s="78" t="s">
        <v>78</v>
      </c>
      <c r="C169" s="78"/>
      <c r="D169" s="78"/>
      <c r="E169" s="78"/>
      <c r="F169" s="78"/>
      <c r="G169" s="78"/>
      <c r="H169" s="78"/>
      <c r="I169" s="78"/>
      <c r="J169" s="78"/>
      <c r="K169" s="78"/>
      <c r="L169" s="78"/>
    </row>
    <row r="170" spans="2:12" ht="12.75" thickBot="1" x14ac:dyDescent="0.25"/>
    <row r="171" spans="2:12" ht="12" customHeight="1" thickTop="1" x14ac:dyDescent="0.2">
      <c r="B171" s="88" t="s">
        <v>77</v>
      </c>
      <c r="C171" s="89"/>
      <c r="D171" s="89"/>
      <c r="E171" s="89"/>
      <c r="F171" s="89"/>
      <c r="G171" s="89"/>
      <c r="H171" s="89"/>
      <c r="I171" s="89"/>
      <c r="J171" s="82">
        <f>O127+O144+O157</f>
        <v>0</v>
      </c>
      <c r="K171" s="82"/>
      <c r="L171" s="83"/>
    </row>
    <row r="172" spans="2:12" ht="28.5" customHeight="1" thickBot="1" x14ac:dyDescent="0.25">
      <c r="B172" s="90"/>
      <c r="C172" s="91"/>
      <c r="D172" s="91"/>
      <c r="E172" s="91"/>
      <c r="F172" s="91"/>
      <c r="G172" s="91"/>
      <c r="H172" s="91"/>
      <c r="I172" s="91"/>
      <c r="J172" s="84"/>
      <c r="K172" s="84"/>
      <c r="L172" s="85"/>
    </row>
    <row r="173" spans="2:12" ht="15" customHeight="1" thickTop="1" x14ac:dyDescent="0.2">
      <c r="B173" s="22"/>
      <c r="C173" s="22"/>
      <c r="D173" s="22"/>
      <c r="E173" s="22"/>
      <c r="F173" s="22"/>
      <c r="G173" s="22"/>
      <c r="H173" s="22"/>
      <c r="I173" s="22"/>
      <c r="J173" s="21"/>
      <c r="K173" s="21"/>
      <c r="L173" s="21"/>
    </row>
    <row r="174" spans="2:12" ht="144" customHeight="1" x14ac:dyDescent="0.2">
      <c r="B174" s="22"/>
      <c r="C174" s="22"/>
      <c r="D174" s="22"/>
      <c r="E174" s="22"/>
      <c r="F174" s="22"/>
      <c r="G174" s="22"/>
      <c r="H174" s="22"/>
      <c r="I174" s="22"/>
      <c r="J174" s="21"/>
      <c r="K174" s="21"/>
      <c r="L174" s="21"/>
    </row>
    <row r="175" spans="2:12" ht="15" customHeight="1" x14ac:dyDescent="0.2">
      <c r="B175" s="22"/>
      <c r="C175" s="22"/>
      <c r="D175" s="22"/>
      <c r="E175" s="22"/>
      <c r="F175" s="22"/>
      <c r="G175" s="22"/>
      <c r="H175" s="22"/>
      <c r="I175" s="22"/>
      <c r="J175" s="21"/>
      <c r="K175" s="21"/>
      <c r="L175" s="21"/>
    </row>
    <row r="177" spans="2:15" ht="15.75" customHeight="1" x14ac:dyDescent="0.2">
      <c r="B177" s="77" t="s">
        <v>76</v>
      </c>
      <c r="C177" s="78"/>
      <c r="D177" s="78"/>
      <c r="E177" s="78"/>
      <c r="F177" s="78"/>
      <c r="G177" s="78"/>
      <c r="H177" s="78"/>
      <c r="I177" s="78"/>
      <c r="J177" s="78"/>
      <c r="K177" s="78"/>
      <c r="L177" s="78"/>
    </row>
    <row r="178" spans="2:15" ht="15" x14ac:dyDescent="0.2">
      <c r="B178" s="20"/>
    </row>
    <row r="179" spans="2:15" ht="47.25" customHeight="1" x14ac:dyDescent="0.2">
      <c r="B179" s="80" t="s">
        <v>262</v>
      </c>
      <c r="C179" s="80"/>
      <c r="D179" s="80"/>
      <c r="E179" s="80"/>
      <c r="F179" s="80"/>
      <c r="G179" s="80"/>
      <c r="H179" s="80"/>
      <c r="I179" s="80"/>
      <c r="J179" s="80"/>
      <c r="K179" s="80"/>
      <c r="L179" s="80"/>
    </row>
    <row r="180" spans="2:15" x14ac:dyDescent="0.2">
      <c r="B180" s="4"/>
      <c r="C180" s="4"/>
      <c r="D180" s="4"/>
      <c r="E180" s="4"/>
      <c r="F180" s="4"/>
      <c r="G180" s="4"/>
      <c r="H180" s="4"/>
      <c r="I180" s="4"/>
      <c r="J180" s="4"/>
      <c r="K180" s="4"/>
      <c r="L180" s="4"/>
    </row>
    <row r="181" spans="2:15" s="19" customFormat="1" ht="14.25" x14ac:dyDescent="0.2">
      <c r="E181" s="81" t="s">
        <v>46</v>
      </c>
      <c r="F181" s="81"/>
      <c r="H181" s="81" t="s">
        <v>45</v>
      </c>
      <c r="I181" s="81"/>
      <c r="K181" s="81" t="s">
        <v>75</v>
      </c>
      <c r="L181" s="81"/>
    </row>
    <row r="183" spans="2:15" s="8" customFormat="1" ht="24" customHeight="1" x14ac:dyDescent="0.2">
      <c r="B183" s="12" t="s">
        <v>74</v>
      </c>
      <c r="E183" s="9" t="s">
        <v>232</v>
      </c>
      <c r="H183" s="9" t="s">
        <v>231</v>
      </c>
      <c r="K183" s="9" t="s">
        <v>73</v>
      </c>
    </row>
    <row r="184" spans="2:15" s="6" customFormat="1" hidden="1" x14ac:dyDescent="0.2">
      <c r="E184" s="6" t="b">
        <v>0</v>
      </c>
      <c r="F184" s="7">
        <f>IF(E184=TRUE,F192,0)</f>
        <v>0</v>
      </c>
      <c r="H184" s="6" t="b">
        <v>0</v>
      </c>
      <c r="I184" s="7">
        <f>IF(H184=TRUE,I192,0)</f>
        <v>0</v>
      </c>
      <c r="K184" s="6" t="b">
        <v>0</v>
      </c>
      <c r="L184" s="7">
        <f>IF(K184=TRUE,L192,0)</f>
        <v>0</v>
      </c>
      <c r="O184" s="6">
        <f>F184+I184+L184</f>
        <v>0</v>
      </c>
    </row>
    <row r="185" spans="2:15" x14ac:dyDescent="0.2">
      <c r="B185" s="72" t="s">
        <v>72</v>
      </c>
    </row>
    <row r="186" spans="2:15" x14ac:dyDescent="0.2">
      <c r="B186" s="73"/>
    </row>
    <row r="187" spans="2:15" x14ac:dyDescent="0.2">
      <c r="B187" s="73"/>
    </row>
    <row r="188" spans="2:15" ht="12.75" x14ac:dyDescent="0.2">
      <c r="B188" s="73"/>
      <c r="E188" s="2"/>
    </row>
    <row r="189" spans="2:15" x14ac:dyDescent="0.2">
      <c r="B189" s="73"/>
    </row>
    <row r="190" spans="2:15" x14ac:dyDescent="0.2">
      <c r="B190" s="73"/>
    </row>
    <row r="191" spans="2:15" s="4" customFormat="1" ht="36.75" customHeight="1" x14ac:dyDescent="0.2">
      <c r="B191" s="73"/>
      <c r="D191" s="5"/>
      <c r="E191" s="76" t="s">
        <v>71</v>
      </c>
      <c r="F191" s="76"/>
      <c r="G191" s="13"/>
      <c r="H191" s="76" t="s">
        <v>70</v>
      </c>
      <c r="I191" s="76"/>
      <c r="J191" s="13"/>
      <c r="K191" s="76" t="s">
        <v>69</v>
      </c>
      <c r="L191" s="76"/>
    </row>
    <row r="192" spans="2:15" ht="12.75" x14ac:dyDescent="0.2">
      <c r="B192" s="73"/>
      <c r="E192" s="3" t="s">
        <v>0</v>
      </c>
      <c r="F192" s="74">
        <v>465</v>
      </c>
      <c r="G192" s="75"/>
      <c r="H192" s="3" t="s">
        <v>0</v>
      </c>
      <c r="I192" s="74">
        <v>685</v>
      </c>
      <c r="J192" s="75"/>
      <c r="K192" s="3" t="s">
        <v>0</v>
      </c>
      <c r="L192" s="74">
        <v>945</v>
      </c>
      <c r="M192" s="75"/>
    </row>
    <row r="194" spans="2:15" s="8" customFormat="1" x14ac:dyDescent="0.2">
      <c r="B194" s="12" t="s">
        <v>68</v>
      </c>
      <c r="E194" s="11" t="s">
        <v>238</v>
      </c>
      <c r="H194" s="11" t="s">
        <v>239</v>
      </c>
      <c r="K194" s="11" t="s">
        <v>240</v>
      </c>
    </row>
    <row r="195" spans="2:15" s="6" customFormat="1" hidden="1" x14ac:dyDescent="0.2">
      <c r="E195" s="6" t="b">
        <v>0</v>
      </c>
      <c r="F195" s="7">
        <f>IF(E195=TRUE,F203,0)</f>
        <v>0</v>
      </c>
      <c r="H195" s="6" t="b">
        <v>0</v>
      </c>
      <c r="I195" s="7">
        <f>IF(H195=TRUE,I203,0)</f>
        <v>0</v>
      </c>
      <c r="K195" s="6" t="b">
        <v>0</v>
      </c>
      <c r="L195" s="7">
        <f>IF(K195=TRUE,L203,0)</f>
        <v>0</v>
      </c>
      <c r="O195" s="6">
        <f>F195+I195+L195</f>
        <v>0</v>
      </c>
    </row>
    <row r="196" spans="2:15" x14ac:dyDescent="0.2">
      <c r="B196" s="72" t="s">
        <v>67</v>
      </c>
    </row>
    <row r="197" spans="2:15" x14ac:dyDescent="0.2">
      <c r="B197" s="73"/>
    </row>
    <row r="198" spans="2:15" ht="18.75" customHeight="1" x14ac:dyDescent="0.2">
      <c r="B198" s="73"/>
    </row>
    <row r="199" spans="2:15" ht="12.75" x14ac:dyDescent="0.2">
      <c r="B199" s="73"/>
      <c r="E199" s="2"/>
      <c r="H199" s="2"/>
    </row>
    <row r="200" spans="2:15" ht="12.75" x14ac:dyDescent="0.2">
      <c r="B200" s="73"/>
      <c r="K200" s="2"/>
    </row>
    <row r="201" spans="2:15" x14ac:dyDescent="0.2">
      <c r="B201" s="73"/>
    </row>
    <row r="202" spans="2:15" s="4" customFormat="1" ht="36.75" customHeight="1" x14ac:dyDescent="0.2">
      <c r="B202" s="73"/>
      <c r="D202" s="5"/>
      <c r="E202" s="76" t="s">
        <v>66</v>
      </c>
      <c r="F202" s="76"/>
      <c r="G202" s="13"/>
      <c r="H202" s="76" t="s">
        <v>65</v>
      </c>
      <c r="I202" s="76"/>
      <c r="J202" s="13"/>
      <c r="K202" s="76" t="s">
        <v>64</v>
      </c>
      <c r="L202" s="76"/>
    </row>
    <row r="203" spans="2:15" ht="12.75" x14ac:dyDescent="0.2">
      <c r="B203" s="73"/>
      <c r="E203" s="3" t="s">
        <v>0</v>
      </c>
      <c r="F203" s="74">
        <v>489</v>
      </c>
      <c r="G203" s="75"/>
      <c r="H203" s="3" t="s">
        <v>0</v>
      </c>
      <c r="I203" s="74">
        <v>549</v>
      </c>
      <c r="J203" s="75"/>
      <c r="K203" s="3" t="s">
        <v>0</v>
      </c>
      <c r="L203" s="74">
        <v>909</v>
      </c>
      <c r="M203" s="75"/>
    </row>
    <row r="205" spans="2:15" s="8" customFormat="1" x14ac:dyDescent="0.2">
      <c r="B205" s="12" t="s">
        <v>63</v>
      </c>
      <c r="E205" s="18" t="s">
        <v>62</v>
      </c>
      <c r="H205" s="11" t="s">
        <v>61</v>
      </c>
      <c r="K205" s="11" t="s">
        <v>60</v>
      </c>
    </row>
    <row r="206" spans="2:15" s="6" customFormat="1" hidden="1" x14ac:dyDescent="0.2">
      <c r="E206" s="6" t="b">
        <v>0</v>
      </c>
      <c r="F206" s="7">
        <f>IF(E206=TRUE,F214,0)</f>
        <v>0</v>
      </c>
      <c r="H206" s="6" t="b">
        <v>0</v>
      </c>
      <c r="I206" s="7">
        <f>IF(H206=TRUE,I214,0)</f>
        <v>0</v>
      </c>
      <c r="K206" s="6" t="b">
        <v>0</v>
      </c>
      <c r="L206" s="7">
        <f>IF(K206=TRUE,L214,0)</f>
        <v>0</v>
      </c>
      <c r="O206" s="6">
        <f>F206+I206+L206</f>
        <v>0</v>
      </c>
    </row>
    <row r="207" spans="2:15" x14ac:dyDescent="0.2">
      <c r="B207" s="72" t="s">
        <v>59</v>
      </c>
    </row>
    <row r="208" spans="2:15" x14ac:dyDescent="0.2">
      <c r="B208" s="73"/>
    </row>
    <row r="209" spans="2:15" ht="12.75" x14ac:dyDescent="0.2">
      <c r="B209" s="73"/>
      <c r="D209" s="2"/>
      <c r="E209" s="2"/>
    </row>
    <row r="210" spans="2:15" ht="12.75" x14ac:dyDescent="0.2">
      <c r="B210" s="73"/>
      <c r="E210" s="2"/>
      <c r="H210" s="2"/>
    </row>
    <row r="211" spans="2:15" ht="12.75" x14ac:dyDescent="0.2">
      <c r="B211" s="73"/>
      <c r="K211" s="2"/>
    </row>
    <row r="212" spans="2:15" x14ac:dyDescent="0.2">
      <c r="B212" s="73"/>
    </row>
    <row r="213" spans="2:15" s="4" customFormat="1" ht="36.75" customHeight="1" x14ac:dyDescent="0.2">
      <c r="B213" s="73"/>
      <c r="D213" s="5"/>
      <c r="E213" s="76" t="s">
        <v>58</v>
      </c>
      <c r="F213" s="76"/>
      <c r="H213" s="76" t="s">
        <v>58</v>
      </c>
      <c r="I213" s="76"/>
      <c r="K213" s="76" t="s">
        <v>57</v>
      </c>
      <c r="L213" s="76"/>
    </row>
    <row r="214" spans="2:15" ht="12.75" x14ac:dyDescent="0.2">
      <c r="B214" s="73"/>
      <c r="E214" s="3" t="s">
        <v>0</v>
      </c>
      <c r="F214" s="74">
        <v>1390</v>
      </c>
      <c r="G214" s="75"/>
      <c r="H214" s="3" t="s">
        <v>0</v>
      </c>
      <c r="I214" s="74">
        <v>1975</v>
      </c>
      <c r="J214" s="75"/>
      <c r="K214" s="3" t="s">
        <v>0</v>
      </c>
      <c r="L214" s="74">
        <v>3950</v>
      </c>
      <c r="M214" s="75"/>
    </row>
    <row r="216" spans="2:15" s="8" customFormat="1" ht="24" customHeight="1" x14ac:dyDescent="0.2">
      <c r="B216" s="12" t="s">
        <v>56</v>
      </c>
      <c r="E216" s="18" t="s">
        <v>237</v>
      </c>
      <c r="H216" s="11" t="s">
        <v>234</v>
      </c>
      <c r="K216" s="11" t="s">
        <v>233</v>
      </c>
    </row>
    <row r="217" spans="2:15" s="6" customFormat="1" hidden="1" x14ac:dyDescent="0.2">
      <c r="E217" s="6" t="b">
        <v>0</v>
      </c>
      <c r="F217" s="7">
        <f>IF(E217=TRUE,F225,0)</f>
        <v>0</v>
      </c>
      <c r="H217" s="6" t="b">
        <v>0</v>
      </c>
      <c r="I217" s="7">
        <f>IF(H217=TRUE,I225,0)</f>
        <v>0</v>
      </c>
      <c r="K217" s="6" t="b">
        <v>0</v>
      </c>
      <c r="L217" s="7">
        <f>IF(K217=TRUE,L225,0)</f>
        <v>0</v>
      </c>
      <c r="O217" s="6">
        <f>F217+I217+L217</f>
        <v>0</v>
      </c>
    </row>
    <row r="218" spans="2:15" x14ac:dyDescent="0.2">
      <c r="B218" s="72" t="s">
        <v>55</v>
      </c>
    </row>
    <row r="219" spans="2:15" x14ac:dyDescent="0.2">
      <c r="B219" s="73"/>
    </row>
    <row r="220" spans="2:15" ht="12.75" x14ac:dyDescent="0.2">
      <c r="B220" s="73"/>
      <c r="D220" s="2"/>
      <c r="E220" s="2"/>
    </row>
    <row r="221" spans="2:15" ht="12.75" x14ac:dyDescent="0.2">
      <c r="B221" s="73"/>
      <c r="E221" s="2"/>
      <c r="H221" s="2"/>
    </row>
    <row r="222" spans="2:15" ht="12.75" x14ac:dyDescent="0.2">
      <c r="B222" s="73"/>
      <c r="E222" s="2"/>
      <c r="H222" s="2"/>
      <c r="K222" s="2"/>
    </row>
    <row r="223" spans="2:15" x14ac:dyDescent="0.2">
      <c r="B223" s="73"/>
    </row>
    <row r="224" spans="2:15" s="4" customFormat="1" ht="36.75" customHeight="1" x14ac:dyDescent="0.2">
      <c r="B224" s="73"/>
      <c r="D224" s="5"/>
      <c r="E224" s="76" t="s">
        <v>54</v>
      </c>
      <c r="F224" s="76"/>
      <c r="H224" s="76" t="s">
        <v>236</v>
      </c>
      <c r="I224" s="76"/>
      <c r="K224" s="76" t="s">
        <v>235</v>
      </c>
      <c r="L224" s="76"/>
    </row>
    <row r="225" spans="2:15" ht="12.75" x14ac:dyDescent="0.2">
      <c r="B225" s="73"/>
      <c r="E225" s="3" t="s">
        <v>0</v>
      </c>
      <c r="F225" s="74">
        <v>175</v>
      </c>
      <c r="G225" s="75"/>
      <c r="H225" s="3" t="s">
        <v>0</v>
      </c>
      <c r="I225" s="74">
        <v>380</v>
      </c>
      <c r="J225" s="75"/>
      <c r="K225" s="3" t="s">
        <v>0</v>
      </c>
      <c r="L225" s="74">
        <v>849</v>
      </c>
      <c r="M225" s="75"/>
    </row>
    <row r="226" spans="2:15" ht="114.75" customHeight="1" x14ac:dyDescent="0.2"/>
    <row r="228" spans="2:15" ht="15.75" customHeight="1" x14ac:dyDescent="0.2">
      <c r="B228" s="77" t="s">
        <v>20</v>
      </c>
      <c r="C228" s="78"/>
      <c r="D228" s="78"/>
      <c r="E228" s="78"/>
      <c r="F228" s="78"/>
      <c r="G228" s="78"/>
      <c r="H228" s="78"/>
      <c r="I228" s="78"/>
      <c r="J228" s="78"/>
      <c r="K228" s="78"/>
      <c r="L228" s="78"/>
    </row>
    <row r="230" spans="2:15" s="17" customFormat="1" x14ac:dyDescent="0.2">
      <c r="E230" s="17" t="s">
        <v>46</v>
      </c>
      <c r="H230" s="17" t="s">
        <v>45</v>
      </c>
      <c r="K230" s="17" t="s">
        <v>44</v>
      </c>
    </row>
    <row r="232" spans="2:15" s="8" customFormat="1" x14ac:dyDescent="0.2">
      <c r="B232" s="12" t="s">
        <v>53</v>
      </c>
      <c r="E232" s="18" t="s">
        <v>52</v>
      </c>
      <c r="H232" s="11" t="s">
        <v>51</v>
      </c>
      <c r="K232" s="11" t="s">
        <v>50</v>
      </c>
    </row>
    <row r="233" spans="2:15" s="6" customFormat="1" hidden="1" x14ac:dyDescent="0.2">
      <c r="E233" s="6" t="b">
        <v>0</v>
      </c>
      <c r="F233" s="7">
        <f>IF(E233=TRUE,F241,0)</f>
        <v>0</v>
      </c>
      <c r="H233" s="6" t="b">
        <v>0</v>
      </c>
      <c r="I233" s="7">
        <f>IF(H233=TRUE,I241,0)</f>
        <v>0</v>
      </c>
      <c r="K233" s="6" t="b">
        <v>0</v>
      </c>
      <c r="L233" s="7">
        <f>IF(K233=TRUE,L241,0)</f>
        <v>0</v>
      </c>
      <c r="O233" s="6">
        <f>F233+I233+L233</f>
        <v>0</v>
      </c>
    </row>
    <row r="234" spans="2:15" ht="12.75" x14ac:dyDescent="0.2">
      <c r="B234" s="72" t="s">
        <v>49</v>
      </c>
      <c r="K234" s="2"/>
    </row>
    <row r="235" spans="2:15" ht="12.75" x14ac:dyDescent="0.2">
      <c r="B235" s="73"/>
      <c r="E235" s="2"/>
    </row>
    <row r="236" spans="2:15" ht="12.75" x14ac:dyDescent="0.2">
      <c r="B236" s="73"/>
      <c r="D236" s="2"/>
      <c r="E236" s="2"/>
    </row>
    <row r="237" spans="2:15" ht="12.75" x14ac:dyDescent="0.2">
      <c r="B237" s="73"/>
      <c r="E237" s="2"/>
      <c r="H237" s="2"/>
    </row>
    <row r="238" spans="2:15" ht="12.75" x14ac:dyDescent="0.2">
      <c r="B238" s="73"/>
      <c r="E238" s="2"/>
      <c r="H238" s="2"/>
      <c r="K238" s="2"/>
    </row>
    <row r="239" spans="2:15" x14ac:dyDescent="0.2">
      <c r="B239" s="73"/>
    </row>
    <row r="240" spans="2:15" s="4" customFormat="1" ht="36.75" customHeight="1" x14ac:dyDescent="0.2">
      <c r="B240" s="73"/>
      <c r="D240" s="5"/>
      <c r="E240" s="76" t="s">
        <v>48</v>
      </c>
      <c r="F240" s="76"/>
      <c r="H240" s="76" t="s">
        <v>47</v>
      </c>
      <c r="I240" s="76"/>
      <c r="K240" s="76" t="s">
        <v>211</v>
      </c>
      <c r="L240" s="76"/>
    </row>
    <row r="241" spans="2:15" ht="12.75" x14ac:dyDescent="0.2">
      <c r="B241" s="73"/>
      <c r="E241" s="3" t="s">
        <v>0</v>
      </c>
      <c r="F241" s="74">
        <v>175</v>
      </c>
      <c r="G241" s="75"/>
      <c r="H241" s="3" t="s">
        <v>0</v>
      </c>
      <c r="I241" s="74">
        <v>395</v>
      </c>
      <c r="J241" s="75"/>
      <c r="K241" s="3" t="s">
        <v>0</v>
      </c>
      <c r="L241" s="74">
        <f>701*1.3</f>
        <v>911.30000000000007</v>
      </c>
      <c r="M241" s="75"/>
    </row>
    <row r="243" spans="2:15" s="8" customFormat="1" ht="23.25" customHeight="1" x14ac:dyDescent="0.2">
      <c r="B243" s="10" t="s">
        <v>43</v>
      </c>
      <c r="E243" s="9" t="s">
        <v>241</v>
      </c>
      <c r="H243" s="9" t="s">
        <v>42</v>
      </c>
      <c r="K243" s="9" t="s">
        <v>41</v>
      </c>
    </row>
    <row r="244" spans="2:15" s="6" customFormat="1" hidden="1" x14ac:dyDescent="0.2">
      <c r="E244" s="6" t="b">
        <v>0</v>
      </c>
      <c r="F244" s="7">
        <f>IF(E244=TRUE,F252,0)</f>
        <v>0</v>
      </c>
      <c r="H244" s="6" t="b">
        <v>0</v>
      </c>
      <c r="I244" s="7">
        <f>IF(H244=TRUE,I252,0)</f>
        <v>0</v>
      </c>
      <c r="K244" s="6" t="b">
        <v>0</v>
      </c>
      <c r="L244" s="7">
        <f>IF(K244=TRUE,L252,0)</f>
        <v>0</v>
      </c>
      <c r="O244" s="6">
        <f>F244+I244+L244</f>
        <v>0</v>
      </c>
    </row>
    <row r="245" spans="2:15" ht="12.75" x14ac:dyDescent="0.2">
      <c r="B245" s="72" t="s">
        <v>40</v>
      </c>
      <c r="E245" s="2"/>
    </row>
    <row r="246" spans="2:15" x14ac:dyDescent="0.2">
      <c r="B246" s="73"/>
    </row>
    <row r="247" spans="2:15" ht="12.75" x14ac:dyDescent="0.2">
      <c r="B247" s="73"/>
      <c r="H247" s="2"/>
    </row>
    <row r="248" spans="2:15" ht="12.75" x14ac:dyDescent="0.2">
      <c r="B248" s="73"/>
      <c r="E248" s="2"/>
    </row>
    <row r="249" spans="2:15" x14ac:dyDescent="0.2">
      <c r="B249" s="73"/>
    </row>
    <row r="250" spans="2:15" x14ac:dyDescent="0.2">
      <c r="B250" s="73"/>
    </row>
    <row r="251" spans="2:15" s="4" customFormat="1" ht="36.75" customHeight="1" x14ac:dyDescent="0.2">
      <c r="B251" s="73"/>
      <c r="D251" s="5"/>
      <c r="E251" s="76" t="s">
        <v>39</v>
      </c>
      <c r="F251" s="76"/>
      <c r="G251" s="13"/>
      <c r="H251" s="76" t="s">
        <v>38</v>
      </c>
      <c r="I251" s="76"/>
      <c r="J251" s="13"/>
      <c r="K251" s="76" t="s">
        <v>37</v>
      </c>
      <c r="L251" s="76"/>
    </row>
    <row r="252" spans="2:15" ht="12.75" x14ac:dyDescent="0.2">
      <c r="B252" s="73"/>
      <c r="E252" s="3" t="s">
        <v>0</v>
      </c>
      <c r="F252" s="74">
        <v>690</v>
      </c>
      <c r="G252" s="75"/>
      <c r="H252" s="3" t="s">
        <v>0</v>
      </c>
      <c r="I252" s="74">
        <v>799</v>
      </c>
      <c r="J252" s="75"/>
      <c r="K252" s="3" t="s">
        <v>0</v>
      </c>
      <c r="L252" s="74">
        <v>995</v>
      </c>
      <c r="M252" s="75"/>
    </row>
    <row r="254" spans="2:15" s="8" customFormat="1" x14ac:dyDescent="0.2">
      <c r="B254" s="12" t="s">
        <v>36</v>
      </c>
      <c r="E254" s="11" t="s">
        <v>242</v>
      </c>
      <c r="H254" s="11" t="s">
        <v>243</v>
      </c>
      <c r="K254" s="11" t="s">
        <v>245</v>
      </c>
    </row>
    <row r="255" spans="2:15" s="6" customFormat="1" hidden="1" x14ac:dyDescent="0.2">
      <c r="E255" s="6" t="b">
        <v>0</v>
      </c>
      <c r="F255" s="7">
        <f>IF(E255=TRUE,F263,0)</f>
        <v>0</v>
      </c>
      <c r="H255" s="6" t="b">
        <v>0</v>
      </c>
      <c r="I255" s="7">
        <f>IF(H255=TRUE,I263,0)</f>
        <v>0</v>
      </c>
      <c r="K255" s="6" t="b">
        <v>0</v>
      </c>
      <c r="L255" s="7">
        <f>IF(K255=TRUE,L263,0)</f>
        <v>0</v>
      </c>
      <c r="O255" s="6">
        <f>F255+I255+L255</f>
        <v>0</v>
      </c>
    </row>
    <row r="256" spans="2:15" ht="12.75" x14ac:dyDescent="0.2">
      <c r="B256" s="72" t="s">
        <v>35</v>
      </c>
      <c r="E256" s="2"/>
    </row>
    <row r="257" spans="2:15" x14ac:dyDescent="0.2">
      <c r="B257" s="73"/>
    </row>
    <row r="258" spans="2:15" ht="12.75" x14ac:dyDescent="0.2">
      <c r="B258" s="73"/>
      <c r="H258" s="2"/>
    </row>
    <row r="259" spans="2:15" ht="12.75" x14ac:dyDescent="0.2">
      <c r="B259" s="73"/>
      <c r="E259" s="2"/>
    </row>
    <row r="260" spans="2:15" x14ac:dyDescent="0.2">
      <c r="B260" s="73"/>
    </row>
    <row r="261" spans="2:15" x14ac:dyDescent="0.2">
      <c r="B261" s="73"/>
    </row>
    <row r="262" spans="2:15" s="4" customFormat="1" ht="36.75" customHeight="1" x14ac:dyDescent="0.2">
      <c r="B262" s="73"/>
      <c r="D262" s="5"/>
      <c r="E262" s="76" t="s">
        <v>34</v>
      </c>
      <c r="F262" s="76"/>
      <c r="H262" s="76" t="s">
        <v>33</v>
      </c>
      <c r="I262" s="76"/>
      <c r="K262" s="76" t="s">
        <v>244</v>
      </c>
      <c r="L262" s="76"/>
    </row>
    <row r="263" spans="2:15" ht="12.75" x14ac:dyDescent="0.2">
      <c r="B263" s="73"/>
      <c r="E263" s="3" t="s">
        <v>0</v>
      </c>
      <c r="F263" s="74">
        <v>365</v>
      </c>
      <c r="G263" s="75"/>
      <c r="H263" s="3" t="s">
        <v>0</v>
      </c>
      <c r="I263" s="74">
        <v>395</v>
      </c>
      <c r="J263" s="75"/>
      <c r="K263" s="3" t="s">
        <v>0</v>
      </c>
      <c r="L263" s="74">
        <v>669</v>
      </c>
      <c r="M263" s="75"/>
    </row>
    <row r="265" spans="2:15" s="8" customFormat="1" ht="18.75" customHeight="1" x14ac:dyDescent="0.2">
      <c r="B265" s="12" t="s">
        <v>32</v>
      </c>
      <c r="E265" s="11" t="s">
        <v>31</v>
      </c>
      <c r="H265" s="11" t="s">
        <v>30</v>
      </c>
      <c r="K265" s="11" t="s">
        <v>29</v>
      </c>
    </row>
    <row r="266" spans="2:15" s="6" customFormat="1" hidden="1" x14ac:dyDescent="0.2">
      <c r="E266" s="6" t="b">
        <v>0</v>
      </c>
      <c r="F266" s="7">
        <f>IF(E266=TRUE,F274,0)</f>
        <v>0</v>
      </c>
      <c r="H266" s="6" t="b">
        <v>0</v>
      </c>
      <c r="I266" s="7">
        <f>IF(H266=TRUE,I274,0)</f>
        <v>0</v>
      </c>
      <c r="K266" s="6" t="b">
        <v>0</v>
      </c>
      <c r="L266" s="7">
        <f>IF(K266=TRUE,L274,0)</f>
        <v>0</v>
      </c>
      <c r="O266" s="6">
        <f>F266+I266+L266</f>
        <v>0</v>
      </c>
    </row>
    <row r="267" spans="2:15" ht="12.75" x14ac:dyDescent="0.2">
      <c r="B267" s="72" t="s">
        <v>28</v>
      </c>
      <c r="E267" s="2"/>
    </row>
    <row r="268" spans="2:15" ht="12.75" x14ac:dyDescent="0.2">
      <c r="B268" s="73"/>
      <c r="E268" s="2"/>
    </row>
    <row r="269" spans="2:15" ht="12.75" x14ac:dyDescent="0.2">
      <c r="B269" s="73"/>
      <c r="H269" s="2"/>
    </row>
    <row r="270" spans="2:15" ht="12.75" x14ac:dyDescent="0.2">
      <c r="B270" s="73"/>
      <c r="E270" s="2"/>
      <c r="H270" s="2"/>
    </row>
    <row r="271" spans="2:15" x14ac:dyDescent="0.2">
      <c r="B271" s="73"/>
    </row>
    <row r="272" spans="2:15" x14ac:dyDescent="0.2">
      <c r="B272" s="73"/>
    </row>
    <row r="273" spans="2:15" s="4" customFormat="1" ht="36.75" customHeight="1" x14ac:dyDescent="0.2">
      <c r="B273" s="73"/>
      <c r="D273" s="5"/>
      <c r="E273" s="76" t="s">
        <v>27</v>
      </c>
      <c r="F273" s="76"/>
      <c r="H273" s="76" t="s">
        <v>26</v>
      </c>
      <c r="I273" s="76"/>
      <c r="K273" s="76" t="s">
        <v>25</v>
      </c>
      <c r="L273" s="76"/>
    </row>
    <row r="274" spans="2:15" ht="12.75" x14ac:dyDescent="0.2">
      <c r="B274" s="73"/>
      <c r="E274" s="3" t="s">
        <v>0</v>
      </c>
      <c r="F274" s="74">
        <v>495</v>
      </c>
      <c r="G274" s="75"/>
      <c r="H274" s="3" t="s">
        <v>0</v>
      </c>
      <c r="I274" s="74">
        <v>575</v>
      </c>
      <c r="J274" s="75"/>
      <c r="K274" s="3" t="s">
        <v>0</v>
      </c>
      <c r="L274" s="74">
        <v>895</v>
      </c>
      <c r="M274" s="75"/>
    </row>
    <row r="276" spans="2:15" s="16" customFormat="1" ht="24.75" customHeight="1" x14ac:dyDescent="0.2">
      <c r="B276" s="10" t="s">
        <v>24</v>
      </c>
      <c r="E276" s="9" t="s">
        <v>259</v>
      </c>
      <c r="H276" s="9" t="s">
        <v>258</v>
      </c>
      <c r="K276" s="9" t="s">
        <v>260</v>
      </c>
    </row>
    <row r="277" spans="2:15" s="6" customFormat="1" hidden="1" x14ac:dyDescent="0.2">
      <c r="E277" s="6" t="b">
        <v>0</v>
      </c>
      <c r="F277" s="7">
        <f>IF(E277=TRUE,F285,0)</f>
        <v>0</v>
      </c>
      <c r="H277" s="6" t="b">
        <v>0</v>
      </c>
      <c r="I277" s="7">
        <f>IF(H277=TRUE,I285,0)</f>
        <v>0</v>
      </c>
      <c r="K277" s="6" t="b">
        <v>0</v>
      </c>
      <c r="L277" s="7">
        <f>IF(K277=TRUE,L285,0)</f>
        <v>0</v>
      </c>
      <c r="O277" s="6">
        <f>SUM(F277+I277+L277)</f>
        <v>0</v>
      </c>
    </row>
    <row r="278" spans="2:15" ht="12.75" x14ac:dyDescent="0.2">
      <c r="B278" s="72" t="s">
        <v>23</v>
      </c>
      <c r="E278" s="2"/>
    </row>
    <row r="279" spans="2:15" ht="12.75" x14ac:dyDescent="0.2">
      <c r="B279" s="73"/>
      <c r="E279" s="2"/>
    </row>
    <row r="280" spans="2:15" ht="12.75" x14ac:dyDescent="0.2">
      <c r="B280" s="73"/>
      <c r="H280" s="2"/>
    </row>
    <row r="281" spans="2:15" ht="12.75" x14ac:dyDescent="0.2">
      <c r="B281" s="73"/>
      <c r="E281" s="2"/>
      <c r="H281" s="2"/>
    </row>
    <row r="282" spans="2:15" x14ac:dyDescent="0.2">
      <c r="B282" s="73"/>
    </row>
    <row r="283" spans="2:15" x14ac:dyDescent="0.2">
      <c r="B283" s="73"/>
      <c r="O283" s="15"/>
    </row>
    <row r="284" spans="2:15" s="4" customFormat="1" ht="36.75" customHeight="1" x14ac:dyDescent="0.2">
      <c r="B284" s="73"/>
      <c r="D284" s="5"/>
      <c r="E284" s="76" t="s">
        <v>22</v>
      </c>
      <c r="F284" s="76"/>
      <c r="H284" s="76" t="s">
        <v>21</v>
      </c>
      <c r="I284" s="76"/>
      <c r="K284" s="76" t="s">
        <v>261</v>
      </c>
      <c r="L284" s="76"/>
    </row>
    <row r="285" spans="2:15" ht="12.75" x14ac:dyDescent="0.2">
      <c r="B285" s="73"/>
      <c r="E285" s="3" t="s">
        <v>0</v>
      </c>
      <c r="F285" s="74">
        <v>575</v>
      </c>
      <c r="G285" s="75"/>
      <c r="H285" s="3" t="s">
        <v>0</v>
      </c>
      <c r="I285" s="74">
        <v>659</v>
      </c>
      <c r="J285" s="75"/>
      <c r="K285" s="3" t="s">
        <v>0</v>
      </c>
      <c r="L285" s="74">
        <f>570*1.3</f>
        <v>741</v>
      </c>
      <c r="M285" s="75"/>
    </row>
    <row r="288" spans="2:15" ht="15.75" customHeight="1" x14ac:dyDescent="0.2">
      <c r="B288" s="77" t="s">
        <v>20</v>
      </c>
      <c r="C288" s="78"/>
      <c r="D288" s="78"/>
      <c r="E288" s="78"/>
      <c r="F288" s="78"/>
      <c r="G288" s="78"/>
      <c r="H288" s="78"/>
      <c r="I288" s="78"/>
      <c r="J288" s="78"/>
      <c r="K288" s="78"/>
      <c r="L288" s="78"/>
    </row>
    <row r="290" spans="2:15" s="8" customFormat="1" x14ac:dyDescent="0.2">
      <c r="B290" s="12" t="s">
        <v>19</v>
      </c>
      <c r="E290" s="11" t="s">
        <v>18</v>
      </c>
      <c r="H290" s="11" t="s">
        <v>17</v>
      </c>
      <c r="K290" s="11" t="s">
        <v>16</v>
      </c>
    </row>
    <row r="291" spans="2:15" s="6" customFormat="1" hidden="1" x14ac:dyDescent="0.2">
      <c r="E291" s="6" t="b">
        <v>0</v>
      </c>
      <c r="F291" s="7">
        <f>IF(E291=TRUE,F299,0)</f>
        <v>0</v>
      </c>
      <c r="H291" s="6" t="b">
        <v>0</v>
      </c>
      <c r="I291" s="7">
        <f>IF(H291=TRUE,I299,0)</f>
        <v>0</v>
      </c>
      <c r="K291" s="6" t="b">
        <v>0</v>
      </c>
      <c r="L291" s="7">
        <f>IF(K291=TRUE,L299,0)</f>
        <v>0</v>
      </c>
      <c r="O291" s="6">
        <f>F291+I291+L291</f>
        <v>0</v>
      </c>
    </row>
    <row r="292" spans="2:15" ht="12.75" x14ac:dyDescent="0.2">
      <c r="B292" s="72" t="s">
        <v>210</v>
      </c>
      <c r="E292" s="2"/>
      <c r="H292" s="14"/>
    </row>
    <row r="293" spans="2:15" ht="12.75" x14ac:dyDescent="0.2">
      <c r="B293" s="73"/>
      <c r="E293" s="2"/>
      <c r="H293" s="14"/>
    </row>
    <row r="294" spans="2:15" ht="21" customHeight="1" x14ac:dyDescent="0.2">
      <c r="B294" s="73"/>
      <c r="H294" s="14"/>
    </row>
    <row r="295" spans="2:15" ht="12.75" x14ac:dyDescent="0.2">
      <c r="B295" s="73"/>
      <c r="E295" s="2"/>
      <c r="H295" s="14"/>
    </row>
    <row r="296" spans="2:15" x14ac:dyDescent="0.2">
      <c r="B296" s="73"/>
      <c r="H296" s="14"/>
    </row>
    <row r="297" spans="2:15" x14ac:dyDescent="0.2">
      <c r="B297" s="73"/>
      <c r="H297" s="14"/>
    </row>
    <row r="298" spans="2:15" s="4" customFormat="1" ht="36.75" customHeight="1" x14ac:dyDescent="0.2">
      <c r="B298" s="73"/>
      <c r="D298" s="5"/>
      <c r="E298" s="76" t="s">
        <v>15</v>
      </c>
      <c r="F298" s="76"/>
      <c r="G298" s="13"/>
      <c r="H298" s="76" t="s">
        <v>14</v>
      </c>
      <c r="I298" s="76"/>
      <c r="J298" s="13"/>
      <c r="K298" s="76" t="s">
        <v>13</v>
      </c>
      <c r="L298" s="76"/>
    </row>
    <row r="299" spans="2:15" ht="12.75" x14ac:dyDescent="0.2">
      <c r="B299" s="73"/>
      <c r="E299" s="3" t="s">
        <v>0</v>
      </c>
      <c r="F299" s="74">
        <v>375</v>
      </c>
      <c r="G299" s="75"/>
      <c r="H299" s="3" t="s">
        <v>0</v>
      </c>
      <c r="I299" s="74">
        <v>549</v>
      </c>
      <c r="J299" s="75"/>
      <c r="K299" s="3" t="s">
        <v>0</v>
      </c>
      <c r="L299" s="74">
        <v>1795</v>
      </c>
      <c r="M299" s="75"/>
    </row>
    <row r="301" spans="2:15" s="8" customFormat="1" ht="14.25" customHeight="1" x14ac:dyDescent="0.2">
      <c r="B301" s="12" t="s">
        <v>12</v>
      </c>
      <c r="E301" s="11" t="s">
        <v>246</v>
      </c>
      <c r="H301" s="11" t="s">
        <v>247</v>
      </c>
      <c r="K301" s="11" t="s">
        <v>248</v>
      </c>
    </row>
    <row r="302" spans="2:15" s="6" customFormat="1" hidden="1" x14ac:dyDescent="0.2">
      <c r="E302" s="6" t="b">
        <v>0</v>
      </c>
      <c r="F302" s="7">
        <f>IF(E302=TRUE,F310,0)</f>
        <v>0</v>
      </c>
      <c r="H302" s="6" t="b">
        <v>0</v>
      </c>
      <c r="I302" s="7">
        <f>IF(H302=TRUE,I310,0)</f>
        <v>0</v>
      </c>
      <c r="K302" s="6" t="b">
        <v>0</v>
      </c>
      <c r="L302" s="7">
        <f>IF(K302=TRUE,L310,0)</f>
        <v>0</v>
      </c>
      <c r="O302" s="6">
        <f>F302+I302+L302</f>
        <v>0</v>
      </c>
    </row>
    <row r="303" spans="2:15" ht="12.75" x14ac:dyDescent="0.2">
      <c r="B303" s="72" t="s">
        <v>11</v>
      </c>
      <c r="E303" s="2"/>
    </row>
    <row r="304" spans="2:15" ht="46.5" customHeight="1" x14ac:dyDescent="0.2">
      <c r="B304" s="73"/>
      <c r="E304" s="2"/>
    </row>
    <row r="305" spans="2:17" ht="12.75" x14ac:dyDescent="0.2">
      <c r="B305" s="73"/>
      <c r="H305" s="2"/>
    </row>
    <row r="306" spans="2:17" ht="12.75" x14ac:dyDescent="0.2">
      <c r="B306" s="73"/>
      <c r="E306" s="2"/>
      <c r="H306" s="2"/>
    </row>
    <row r="307" spans="2:17" x14ac:dyDescent="0.2">
      <c r="B307" s="73"/>
    </row>
    <row r="308" spans="2:17" x14ac:dyDescent="0.2">
      <c r="B308" s="73"/>
    </row>
    <row r="309" spans="2:17" s="4" customFormat="1" ht="36.75" customHeight="1" x14ac:dyDescent="0.2">
      <c r="B309" s="73"/>
      <c r="D309" s="5"/>
      <c r="E309" s="76" t="s">
        <v>251</v>
      </c>
      <c r="F309" s="76"/>
      <c r="H309" s="76" t="s">
        <v>250</v>
      </c>
      <c r="I309" s="76"/>
      <c r="K309" s="76" t="s">
        <v>249</v>
      </c>
      <c r="L309" s="76"/>
    </row>
    <row r="310" spans="2:17" ht="12.75" x14ac:dyDescent="0.2">
      <c r="B310" s="73"/>
      <c r="E310" s="3" t="s">
        <v>0</v>
      </c>
      <c r="F310" s="74">
        <v>549</v>
      </c>
      <c r="G310" s="75"/>
      <c r="H310" s="3" t="s">
        <v>0</v>
      </c>
      <c r="I310" s="74">
        <v>795</v>
      </c>
      <c r="J310" s="75"/>
      <c r="K310" s="3" t="s">
        <v>0</v>
      </c>
      <c r="L310" s="74">
        <v>887</v>
      </c>
      <c r="M310" s="75"/>
    </row>
    <row r="312" spans="2:17" s="8" customFormat="1" x14ac:dyDescent="0.2">
      <c r="B312" s="12" t="s">
        <v>10</v>
      </c>
      <c r="E312" s="11" t="s">
        <v>9</v>
      </c>
      <c r="H312" s="11" t="s">
        <v>8</v>
      </c>
      <c r="K312" s="11" t="s">
        <v>7</v>
      </c>
    </row>
    <row r="313" spans="2:17" s="6" customFormat="1" ht="12.75" hidden="1" x14ac:dyDescent="0.2">
      <c r="E313" s="6" t="b">
        <v>0</v>
      </c>
      <c r="F313" s="7">
        <f>IF(E313=TRUE,F321,0)</f>
        <v>0</v>
      </c>
      <c r="H313" s="6" t="b">
        <v>0</v>
      </c>
      <c r="I313" s="7">
        <f>IF(H313=TRUE,I321,0)</f>
        <v>0</v>
      </c>
      <c r="K313" s="6" t="b">
        <v>0</v>
      </c>
      <c r="L313" s="7">
        <f>IF(K313=TRUE,L321,0)</f>
        <v>0</v>
      </c>
      <c r="O313" s="6">
        <f>F313+I313+L313</f>
        <v>0</v>
      </c>
      <c r="Q313"/>
    </row>
    <row r="314" spans="2:17" ht="12.75" x14ac:dyDescent="0.2">
      <c r="B314" s="72" t="s">
        <v>6</v>
      </c>
      <c r="E314" s="2"/>
    </row>
    <row r="315" spans="2:17" ht="27" customHeight="1" x14ac:dyDescent="0.2">
      <c r="B315" s="73"/>
      <c r="E315" s="2"/>
    </row>
    <row r="316" spans="2:17" ht="12.75" x14ac:dyDescent="0.2">
      <c r="B316" s="73"/>
      <c r="H316" s="2"/>
    </row>
    <row r="317" spans="2:17" ht="12.75" x14ac:dyDescent="0.2">
      <c r="B317" s="73"/>
      <c r="E317" s="2"/>
      <c r="H317" s="2"/>
      <c r="P317"/>
    </row>
    <row r="318" spans="2:17" ht="12.75" x14ac:dyDescent="0.2">
      <c r="B318" s="73"/>
      <c r="P318"/>
    </row>
    <row r="319" spans="2:17" x14ac:dyDescent="0.2">
      <c r="B319" s="73"/>
    </row>
    <row r="320" spans="2:17" s="4" customFormat="1" ht="36.75" customHeight="1" x14ac:dyDescent="0.2">
      <c r="B320" s="73"/>
      <c r="D320" s="5"/>
      <c r="E320" s="76" t="s">
        <v>5</v>
      </c>
      <c r="F320" s="76"/>
      <c r="H320" s="76" t="s">
        <v>4</v>
      </c>
      <c r="I320" s="76"/>
      <c r="K320" s="76" t="s">
        <v>3</v>
      </c>
      <c r="L320" s="76"/>
    </row>
    <row r="321" spans="2:15" ht="12.75" x14ac:dyDescent="0.2">
      <c r="B321" s="73"/>
      <c r="E321" s="3" t="s">
        <v>0</v>
      </c>
      <c r="F321" s="74">
        <v>549</v>
      </c>
      <c r="G321" s="75"/>
      <c r="H321" s="3" t="s">
        <v>0</v>
      </c>
      <c r="I321" s="74">
        <v>649</v>
      </c>
      <c r="J321" s="75"/>
      <c r="K321" s="3" t="s">
        <v>0</v>
      </c>
      <c r="L321" s="74">
        <v>1429</v>
      </c>
      <c r="M321" s="75"/>
    </row>
    <row r="323" spans="2:15" s="8" customFormat="1" ht="21.75" customHeight="1" x14ac:dyDescent="0.2">
      <c r="B323" s="10" t="s">
        <v>2</v>
      </c>
      <c r="E323" s="9" t="s">
        <v>252</v>
      </c>
      <c r="H323" s="9" t="s">
        <v>254</v>
      </c>
      <c r="K323" s="9" t="s">
        <v>256</v>
      </c>
    </row>
    <row r="324" spans="2:15" s="6" customFormat="1" hidden="1" x14ac:dyDescent="0.2">
      <c r="E324" s="6" t="b">
        <v>0</v>
      </c>
      <c r="F324" s="7">
        <f>IF(E324=TRUE,F332,0)</f>
        <v>0</v>
      </c>
      <c r="H324" s="6" t="b">
        <v>0</v>
      </c>
      <c r="I324" s="7">
        <f>IF(H324=TRUE,I332,0)</f>
        <v>0</v>
      </c>
      <c r="K324" s="6" t="b">
        <v>0</v>
      </c>
      <c r="L324" s="7">
        <f>IF(K324=TRUE,L332,0)</f>
        <v>0</v>
      </c>
      <c r="O324" s="6">
        <f>F324+I324+L324</f>
        <v>0</v>
      </c>
    </row>
    <row r="325" spans="2:15" ht="12.75" x14ac:dyDescent="0.2">
      <c r="B325" s="72" t="s">
        <v>1</v>
      </c>
      <c r="E325" s="2"/>
    </row>
    <row r="326" spans="2:15" ht="12.75" x14ac:dyDescent="0.2">
      <c r="B326" s="73"/>
      <c r="E326" s="2"/>
    </row>
    <row r="327" spans="2:15" ht="12.75" x14ac:dyDescent="0.2">
      <c r="B327" s="73"/>
      <c r="H327" s="2"/>
    </row>
    <row r="328" spans="2:15" ht="12.75" x14ac:dyDescent="0.2">
      <c r="B328" s="73"/>
      <c r="H328" s="2"/>
    </row>
    <row r="329" spans="2:15" x14ac:dyDescent="0.2">
      <c r="B329" s="73"/>
    </row>
    <row r="330" spans="2:15" ht="34.5" customHeight="1" x14ac:dyDescent="0.2">
      <c r="B330" s="73"/>
    </row>
    <row r="331" spans="2:15" s="4" customFormat="1" ht="36.75" customHeight="1" x14ac:dyDescent="0.2">
      <c r="B331" s="73"/>
      <c r="D331" s="5"/>
      <c r="E331" s="80" t="s">
        <v>253</v>
      </c>
      <c r="F331" s="80"/>
      <c r="H331" s="80" t="s">
        <v>255</v>
      </c>
      <c r="I331" s="80"/>
      <c r="K331" s="80" t="s">
        <v>257</v>
      </c>
      <c r="L331" s="80"/>
    </row>
    <row r="332" spans="2:15" ht="12.75" x14ac:dyDescent="0.2">
      <c r="B332" s="73"/>
      <c r="E332" s="3" t="s">
        <v>0</v>
      </c>
      <c r="F332" s="74">
        <v>1149</v>
      </c>
      <c r="G332" s="75"/>
      <c r="H332" s="3" t="s">
        <v>0</v>
      </c>
      <c r="I332" s="74">
        <v>1849</v>
      </c>
      <c r="J332" s="75"/>
      <c r="K332" s="3" t="s">
        <v>0</v>
      </c>
      <c r="L332" s="74">
        <v>2395</v>
      </c>
      <c r="M332" s="75"/>
    </row>
    <row r="334" spans="2:15" ht="12.75" thickBot="1" x14ac:dyDescent="0.25"/>
    <row r="335" spans="2:15" ht="12" customHeight="1" thickTop="1" x14ac:dyDescent="0.2">
      <c r="B335" s="88" t="s">
        <v>191</v>
      </c>
      <c r="C335" s="89"/>
      <c r="D335" s="89"/>
      <c r="E335" s="89"/>
      <c r="F335" s="89"/>
      <c r="G335" s="89"/>
      <c r="H335" s="89"/>
      <c r="I335" s="89"/>
      <c r="J335" s="82">
        <f>O184+O195+O206+O217+O233+O244+O255+O266+O277+O291+O302+O313+O324</f>
        <v>0</v>
      </c>
      <c r="K335" s="82"/>
      <c r="L335" s="83"/>
    </row>
    <row r="336" spans="2:15" ht="28.5" customHeight="1" thickBot="1" x14ac:dyDescent="0.25">
      <c r="B336" s="90"/>
      <c r="C336" s="91"/>
      <c r="D336" s="91"/>
      <c r="E336" s="91"/>
      <c r="F336" s="91"/>
      <c r="G336" s="91"/>
      <c r="H336" s="91"/>
      <c r="I336" s="91"/>
      <c r="J336" s="84"/>
      <c r="K336" s="84"/>
      <c r="L336" s="85"/>
    </row>
    <row r="337" spans="2:13" ht="12.75" thickTop="1" x14ac:dyDescent="0.2"/>
    <row r="338" spans="2:13" ht="12.75" x14ac:dyDescent="0.2">
      <c r="H338" s="2"/>
    </row>
    <row r="339" spans="2:13" ht="26.25" customHeight="1" x14ac:dyDescent="0.2">
      <c r="B339" s="78" t="s">
        <v>201</v>
      </c>
      <c r="C339" s="78"/>
      <c r="D339" s="78"/>
      <c r="E339" s="78"/>
      <c r="F339" s="78"/>
      <c r="G339" s="78"/>
      <c r="H339" s="78"/>
      <c r="I339" s="78"/>
      <c r="J339" s="78"/>
      <c r="K339" s="78"/>
      <c r="L339" s="78"/>
    </row>
    <row r="341" spans="2:13" s="47" customFormat="1" ht="12" customHeight="1" x14ac:dyDescent="0.2">
      <c r="C341" s="131" t="s">
        <v>189</v>
      </c>
      <c r="D341" s="131"/>
      <c r="E341" s="131"/>
      <c r="F341" s="131"/>
      <c r="G341" s="131"/>
      <c r="H341" s="53">
        <f>C2</f>
        <v>950</v>
      </c>
    </row>
    <row r="342" spans="2:13" s="47" customFormat="1" ht="12.75" customHeight="1" x14ac:dyDescent="0.2">
      <c r="C342" s="131" t="s">
        <v>187</v>
      </c>
      <c r="D342" s="131"/>
      <c r="E342" s="131"/>
      <c r="F342" s="131"/>
      <c r="G342" s="54"/>
      <c r="H342" s="53">
        <f t="shared" ref="H342:H344" si="0">C3</f>
        <v>0</v>
      </c>
    </row>
    <row r="343" spans="2:13" s="47" customFormat="1" ht="12" customHeight="1" x14ac:dyDescent="0.2">
      <c r="C343" s="131" t="s">
        <v>185</v>
      </c>
      <c r="D343" s="131"/>
      <c r="E343" s="131"/>
      <c r="F343" s="131"/>
      <c r="G343" s="131"/>
      <c r="H343" s="53">
        <f t="shared" si="0"/>
        <v>0</v>
      </c>
    </row>
    <row r="344" spans="2:13" s="47" customFormat="1" ht="12.75" customHeight="1" x14ac:dyDescent="0.2">
      <c r="C344" s="132" t="s">
        <v>183</v>
      </c>
      <c r="D344" s="132"/>
      <c r="E344" s="132"/>
      <c r="F344" s="132"/>
      <c r="G344" s="132"/>
      <c r="H344" s="53">
        <f t="shared" si="0"/>
        <v>0</v>
      </c>
    </row>
    <row r="345" spans="2:13" x14ac:dyDescent="0.2">
      <c r="H345" s="45"/>
    </row>
    <row r="346" spans="2:13" ht="15" x14ac:dyDescent="0.2">
      <c r="C346" s="133" t="s">
        <v>190</v>
      </c>
      <c r="D346" s="133"/>
      <c r="E346" s="133"/>
      <c r="F346" s="133"/>
      <c r="G346" s="133"/>
      <c r="H346" s="48">
        <f>SUM(H341:H344)</f>
        <v>950</v>
      </c>
    </row>
    <row r="348" spans="2:13" ht="60" customHeight="1" x14ac:dyDescent="0.2">
      <c r="B348" s="104" t="s">
        <v>216</v>
      </c>
      <c r="C348" s="104"/>
      <c r="D348" s="104"/>
      <c r="E348" s="104"/>
      <c r="F348" s="104"/>
      <c r="G348" s="104"/>
      <c r="H348" s="104"/>
      <c r="I348" s="104"/>
      <c r="J348" s="104"/>
      <c r="K348" s="104"/>
      <c r="L348" s="104"/>
    </row>
    <row r="349" spans="2:13" s="41" customFormat="1" ht="76.5" customHeight="1" x14ac:dyDescent="0.2">
      <c r="B349" s="104" t="s">
        <v>199</v>
      </c>
      <c r="C349" s="104"/>
      <c r="D349" s="104"/>
      <c r="E349" s="104"/>
      <c r="F349" s="104"/>
      <c r="G349" s="104"/>
      <c r="H349" s="104"/>
      <c r="I349" s="104"/>
      <c r="J349" s="104"/>
      <c r="K349" s="104"/>
      <c r="L349" s="104"/>
    </row>
    <row r="350" spans="2:13" s="46" customFormat="1" x14ac:dyDescent="0.2"/>
    <row r="351" spans="2:13" s="43" customFormat="1" ht="36" customHeight="1" x14ac:dyDescent="0.2">
      <c r="B351" s="138" t="s">
        <v>222</v>
      </c>
      <c r="C351" s="138"/>
      <c r="D351" s="138"/>
      <c r="E351" s="138"/>
      <c r="F351" s="134">
        <v>4000</v>
      </c>
      <c r="G351" s="135"/>
      <c r="H351" s="138" t="s">
        <v>193</v>
      </c>
      <c r="I351" s="138"/>
      <c r="J351" s="138"/>
      <c r="K351" s="138"/>
      <c r="L351" s="134">
        <v>175</v>
      </c>
      <c r="M351" s="135"/>
    </row>
    <row r="352" spans="2:13" s="49" customFormat="1" ht="26.25" hidden="1" customHeight="1" x14ac:dyDescent="0.2">
      <c r="B352" s="50" t="b">
        <v>0</v>
      </c>
      <c r="C352" s="51"/>
      <c r="D352" s="51"/>
      <c r="E352" s="51"/>
      <c r="F352" s="137">
        <f>IF(B352=TRUE,F351,0)</f>
        <v>0</v>
      </c>
      <c r="G352" s="137"/>
      <c r="H352" s="50" t="b">
        <v>0</v>
      </c>
      <c r="I352" s="51"/>
      <c r="J352" s="51"/>
      <c r="K352" s="51"/>
      <c r="L352" s="137">
        <f>IF(H352=TRUE,L351,0)</f>
        <v>0</v>
      </c>
      <c r="M352" s="137"/>
    </row>
    <row r="353" spans="2:13" s="41" customFormat="1" x14ac:dyDescent="0.2">
      <c r="B353" s="52"/>
      <c r="C353" s="52"/>
      <c r="D353" s="52"/>
      <c r="E353" s="52"/>
      <c r="F353" s="52"/>
      <c r="G353" s="52"/>
      <c r="H353" s="52"/>
      <c r="I353" s="52"/>
      <c r="J353" s="52"/>
      <c r="K353" s="52"/>
      <c r="L353" s="52"/>
      <c r="M353" s="52"/>
    </row>
    <row r="354" spans="2:13" s="43" customFormat="1" ht="39.950000000000003" customHeight="1" x14ac:dyDescent="0.2">
      <c r="B354" s="138" t="s">
        <v>192</v>
      </c>
      <c r="C354" s="138"/>
      <c r="D354" s="138"/>
      <c r="E354" s="138"/>
      <c r="F354" s="134">
        <v>350</v>
      </c>
      <c r="G354" s="135"/>
      <c r="H354" s="138" t="s">
        <v>194</v>
      </c>
      <c r="I354" s="138"/>
      <c r="J354" s="138"/>
      <c r="K354" s="138"/>
      <c r="L354" s="134">
        <v>450</v>
      </c>
      <c r="M354" s="135"/>
    </row>
    <row r="355" spans="2:13" s="49" customFormat="1" ht="26.25" hidden="1" customHeight="1" x14ac:dyDescent="0.2">
      <c r="B355" s="50" t="b">
        <v>0</v>
      </c>
      <c r="C355" s="51"/>
      <c r="D355" s="51"/>
      <c r="E355" s="51"/>
      <c r="F355" s="137">
        <f>IF(B355=TRUE,F354,0)</f>
        <v>0</v>
      </c>
      <c r="G355" s="137"/>
      <c r="H355" s="50" t="b">
        <v>0</v>
      </c>
      <c r="I355" s="51"/>
      <c r="J355" s="51"/>
      <c r="K355" s="51"/>
      <c r="L355" s="137">
        <f>IF(H355=TRUE,L354,0)</f>
        <v>0</v>
      </c>
      <c r="M355" s="137"/>
    </row>
    <row r="356" spans="2:13" s="41" customFormat="1" x14ac:dyDescent="0.2">
      <c r="B356" s="52"/>
      <c r="C356" s="52"/>
      <c r="D356" s="52"/>
      <c r="E356" s="52"/>
      <c r="F356" s="52"/>
      <c r="G356" s="52"/>
      <c r="H356" s="52"/>
      <c r="I356" s="52"/>
      <c r="J356" s="52"/>
      <c r="K356" s="52"/>
      <c r="L356" s="52"/>
      <c r="M356" s="52"/>
    </row>
    <row r="357" spans="2:13" s="43" customFormat="1" ht="39.950000000000003" customHeight="1" x14ac:dyDescent="0.2">
      <c r="B357" s="138" t="s">
        <v>196</v>
      </c>
      <c r="C357" s="138"/>
      <c r="D357" s="138"/>
      <c r="E357" s="138"/>
      <c r="F357" s="134">
        <v>450</v>
      </c>
      <c r="G357" s="135"/>
      <c r="H357" s="138" t="s">
        <v>195</v>
      </c>
      <c r="I357" s="138"/>
      <c r="J357" s="138"/>
      <c r="K357" s="138"/>
      <c r="L357" s="134">
        <v>350</v>
      </c>
      <c r="M357" s="135"/>
    </row>
    <row r="358" spans="2:13" s="49" customFormat="1" ht="26.25" hidden="1" customHeight="1" x14ac:dyDescent="0.2">
      <c r="B358" s="50" t="b">
        <v>0</v>
      </c>
      <c r="C358" s="51"/>
      <c r="D358" s="51"/>
      <c r="E358" s="51"/>
      <c r="F358" s="137">
        <f>IF(B358=TRUE,F357,0)</f>
        <v>0</v>
      </c>
      <c r="G358" s="137"/>
      <c r="H358" s="50" t="b">
        <v>0</v>
      </c>
      <c r="I358" s="51"/>
      <c r="J358" s="51"/>
      <c r="K358" s="51"/>
      <c r="L358" s="137">
        <f>IF(H358=TRUE,L357,0)</f>
        <v>0</v>
      </c>
      <c r="M358" s="137"/>
    </row>
    <row r="359" spans="2:13" ht="24" customHeight="1" x14ac:dyDescent="0.2">
      <c r="B359" s="140" t="s">
        <v>200</v>
      </c>
      <c r="C359" s="140"/>
      <c r="D359" s="140"/>
      <c r="E359" s="140"/>
      <c r="F359" s="140"/>
      <c r="G359" s="140"/>
      <c r="H359" s="140"/>
      <c r="I359" s="140"/>
      <c r="J359" s="140"/>
      <c r="K359" s="140"/>
      <c r="L359" s="142">
        <f>F351+F354+F357+L357+L354+L351</f>
        <v>5775</v>
      </c>
      <c r="M359" s="143"/>
    </row>
    <row r="360" spans="2:13" ht="6.75" customHeight="1" x14ac:dyDescent="0.2"/>
    <row r="361" spans="2:13" ht="35.25" customHeight="1" x14ac:dyDescent="0.2">
      <c r="B361" s="141" t="s">
        <v>209</v>
      </c>
      <c r="C361" s="141"/>
      <c r="D361" s="141"/>
      <c r="E361" s="141"/>
      <c r="F361" s="141"/>
      <c r="G361" s="141"/>
      <c r="H361" s="141"/>
      <c r="I361" s="141"/>
      <c r="J361" s="141"/>
      <c r="K361" s="141"/>
      <c r="L361" s="141"/>
      <c r="M361" s="141"/>
    </row>
    <row r="362" spans="2:13" ht="22.5" customHeight="1" x14ac:dyDescent="0.2">
      <c r="B362" s="136"/>
      <c r="C362" s="136"/>
      <c r="D362" s="136"/>
      <c r="E362" s="136"/>
      <c r="F362" s="136"/>
      <c r="G362" s="136"/>
      <c r="H362" s="136"/>
      <c r="I362" s="136"/>
      <c r="J362" s="136"/>
      <c r="K362" s="136"/>
      <c r="L362" s="136"/>
      <c r="M362" s="136"/>
    </row>
    <row r="363" spans="2:13" ht="39" customHeight="1" x14ac:dyDescent="0.2">
      <c r="B363" s="136" t="s">
        <v>223</v>
      </c>
      <c r="C363" s="136"/>
      <c r="D363" s="136"/>
      <c r="E363" s="136"/>
      <c r="F363" s="136"/>
      <c r="G363" s="136"/>
      <c r="H363" s="136"/>
      <c r="I363" s="136"/>
      <c r="J363" s="136"/>
      <c r="K363" s="136"/>
      <c r="L363" s="136"/>
      <c r="M363" s="136"/>
    </row>
    <row r="364" spans="2:13" x14ac:dyDescent="0.2">
      <c r="B364" s="136"/>
      <c r="C364" s="136"/>
      <c r="D364" s="136"/>
      <c r="E364" s="136"/>
      <c r="F364" s="136"/>
      <c r="G364" s="136"/>
      <c r="H364" s="136"/>
      <c r="I364" s="136"/>
      <c r="J364" s="136"/>
      <c r="K364" s="136"/>
      <c r="L364" s="136"/>
      <c r="M364" s="136"/>
    </row>
    <row r="365" spans="2:13" ht="27.75" customHeight="1" x14ac:dyDescent="0.2">
      <c r="B365" s="136" t="s">
        <v>217</v>
      </c>
      <c r="C365" s="136"/>
      <c r="D365" s="136"/>
      <c r="E365" s="136"/>
      <c r="F365" s="136"/>
      <c r="G365" s="136"/>
      <c r="H365" s="136"/>
      <c r="I365" s="136"/>
      <c r="J365" s="136"/>
      <c r="K365" s="136"/>
      <c r="L365" s="136"/>
      <c r="M365" s="136"/>
    </row>
    <row r="366" spans="2:13" x14ac:dyDescent="0.2">
      <c r="B366" s="136"/>
      <c r="C366" s="136"/>
      <c r="D366" s="136"/>
      <c r="E366" s="136"/>
      <c r="F366" s="136"/>
      <c r="G366" s="136"/>
      <c r="H366" s="136"/>
      <c r="I366" s="136"/>
      <c r="J366" s="136"/>
      <c r="K366" s="136"/>
      <c r="L366" s="136"/>
      <c r="M366" s="136"/>
    </row>
    <row r="367" spans="2:13" x14ac:dyDescent="0.2">
      <c r="B367" s="136" t="s">
        <v>197</v>
      </c>
      <c r="C367" s="136"/>
      <c r="D367" s="136"/>
      <c r="E367" s="136"/>
      <c r="F367" s="136"/>
      <c r="G367" s="136"/>
      <c r="H367" s="136"/>
      <c r="I367" s="136"/>
      <c r="J367" s="136"/>
      <c r="K367" s="136"/>
      <c r="L367" s="136"/>
      <c r="M367" s="136"/>
    </row>
    <row r="368" spans="2:13" x14ac:dyDescent="0.2">
      <c r="B368" s="136"/>
      <c r="C368" s="136"/>
      <c r="D368" s="136"/>
      <c r="E368" s="136"/>
      <c r="F368" s="136"/>
      <c r="G368" s="136"/>
      <c r="H368" s="136"/>
      <c r="I368" s="136"/>
      <c r="J368" s="136"/>
      <c r="K368" s="136"/>
      <c r="L368" s="136"/>
      <c r="M368" s="136"/>
    </row>
    <row r="369" spans="2:13" x14ac:dyDescent="0.2">
      <c r="B369" s="136"/>
      <c r="C369" s="136"/>
      <c r="D369" s="136"/>
      <c r="E369" s="136"/>
      <c r="F369" s="136"/>
      <c r="G369" s="136"/>
      <c r="H369" s="136"/>
      <c r="I369" s="136"/>
      <c r="J369" s="136"/>
      <c r="K369" s="136"/>
      <c r="L369" s="136"/>
      <c r="M369" s="136"/>
    </row>
    <row r="370" spans="2:13" x14ac:dyDescent="0.2">
      <c r="B370" s="136"/>
      <c r="C370" s="136"/>
      <c r="D370" s="136"/>
      <c r="E370" s="136"/>
      <c r="F370" s="136"/>
      <c r="G370" s="136"/>
      <c r="H370" s="136"/>
      <c r="I370" s="136"/>
      <c r="J370" s="136"/>
      <c r="K370" s="136"/>
      <c r="L370" s="136"/>
      <c r="M370" s="136"/>
    </row>
    <row r="371" spans="2:13" x14ac:dyDescent="0.2">
      <c r="B371" s="136"/>
      <c r="C371" s="136"/>
      <c r="D371" s="136"/>
      <c r="E371" s="136"/>
      <c r="F371" s="136"/>
      <c r="G371" s="136"/>
      <c r="H371" s="136"/>
      <c r="I371" s="136"/>
      <c r="J371" s="136"/>
      <c r="K371" s="136"/>
      <c r="L371" s="136"/>
      <c r="M371" s="136"/>
    </row>
    <row r="372" spans="2:13" x14ac:dyDescent="0.2">
      <c r="B372" s="136"/>
      <c r="C372" s="136"/>
      <c r="D372" s="136"/>
      <c r="E372" s="136"/>
      <c r="F372" s="136"/>
      <c r="G372" s="136"/>
      <c r="H372" s="136"/>
      <c r="I372" s="136"/>
      <c r="J372" s="136"/>
      <c r="K372" s="136"/>
      <c r="L372" s="136"/>
      <c r="M372" s="136"/>
    </row>
    <row r="373" spans="2:13" x14ac:dyDescent="0.2">
      <c r="B373" s="139"/>
      <c r="C373" s="139"/>
      <c r="D373" s="139"/>
      <c r="E373" s="139"/>
      <c r="F373" s="139"/>
      <c r="G373" s="139"/>
      <c r="H373" s="139"/>
      <c r="I373" s="139"/>
      <c r="J373" s="139"/>
      <c r="K373" s="139"/>
      <c r="L373" s="139"/>
      <c r="M373" s="139"/>
    </row>
    <row r="377" spans="2:13" x14ac:dyDescent="0.2">
      <c r="B377" s="1" t="s">
        <v>198</v>
      </c>
    </row>
    <row r="379" spans="2:13" x14ac:dyDescent="0.2">
      <c r="B379" s="1" t="s">
        <v>188</v>
      </c>
    </row>
  </sheetData>
  <mergeCells count="250">
    <mergeCell ref="B373:M373"/>
    <mergeCell ref="B359:K359"/>
    <mergeCell ref="B17:F17"/>
    <mergeCell ref="H17:L17"/>
    <mergeCell ref="B16:L16"/>
    <mergeCell ref="B364:M364"/>
    <mergeCell ref="B365:M365"/>
    <mergeCell ref="B366:M366"/>
    <mergeCell ref="B367:M367"/>
    <mergeCell ref="B368:M368"/>
    <mergeCell ref="B369:M369"/>
    <mergeCell ref="B370:M370"/>
    <mergeCell ref="B348:L348"/>
    <mergeCell ref="B349:L349"/>
    <mergeCell ref="B361:M361"/>
    <mergeCell ref="B362:M362"/>
    <mergeCell ref="B363:M363"/>
    <mergeCell ref="L359:M359"/>
    <mergeCell ref="B357:E357"/>
    <mergeCell ref="F357:G357"/>
    <mergeCell ref="H357:K357"/>
    <mergeCell ref="L357:M357"/>
    <mergeCell ref="B339:L339"/>
    <mergeCell ref="C341:G341"/>
    <mergeCell ref="C346:G346"/>
    <mergeCell ref="F351:G351"/>
    <mergeCell ref="B371:M371"/>
    <mergeCell ref="B372:M372"/>
    <mergeCell ref="F358:G358"/>
    <mergeCell ref="L358:M358"/>
    <mergeCell ref="L351:M351"/>
    <mergeCell ref="H351:K351"/>
    <mergeCell ref="B354:E354"/>
    <mergeCell ref="F354:G354"/>
    <mergeCell ref="H354:K354"/>
    <mergeCell ref="L354:M354"/>
    <mergeCell ref="F355:G355"/>
    <mergeCell ref="L355:M355"/>
    <mergeCell ref="F352:G352"/>
    <mergeCell ref="L352:M352"/>
    <mergeCell ref="B351:E351"/>
    <mergeCell ref="L299:M299"/>
    <mergeCell ref="F321:G321"/>
    <mergeCell ref="B303:B310"/>
    <mergeCell ref="F310:G310"/>
    <mergeCell ref="I310:J310"/>
    <mergeCell ref="L310:M310"/>
    <mergeCell ref="C342:F342"/>
    <mergeCell ref="C344:G344"/>
    <mergeCell ref="C343:G343"/>
    <mergeCell ref="K284:L284"/>
    <mergeCell ref="B335:I336"/>
    <mergeCell ref="J335:L336"/>
    <mergeCell ref="K320:L320"/>
    <mergeCell ref="H320:I320"/>
    <mergeCell ref="E320:F320"/>
    <mergeCell ref="E331:F331"/>
    <mergeCell ref="B325:B332"/>
    <mergeCell ref="F332:G332"/>
    <mergeCell ref="I332:J332"/>
    <mergeCell ref="L332:M332"/>
    <mergeCell ref="H284:I284"/>
    <mergeCell ref="E284:F284"/>
    <mergeCell ref="K331:L331"/>
    <mergeCell ref="H331:I331"/>
    <mergeCell ref="B292:B299"/>
    <mergeCell ref="F299:G299"/>
    <mergeCell ref="I299:J299"/>
    <mergeCell ref="B314:B321"/>
    <mergeCell ref="E309:F309"/>
    <mergeCell ref="E298:F298"/>
    <mergeCell ref="K298:L298"/>
    <mergeCell ref="H298:I298"/>
    <mergeCell ref="H309:I309"/>
    <mergeCell ref="K6:L6"/>
    <mergeCell ref="B75:L75"/>
    <mergeCell ref="H153:I153"/>
    <mergeCell ref="K3:L3"/>
    <mergeCell ref="C10:G11"/>
    <mergeCell ref="C12:G13"/>
    <mergeCell ref="B19:L19"/>
    <mergeCell ref="I10:L11"/>
    <mergeCell ref="I12:L13"/>
    <mergeCell ref="B15:L15"/>
    <mergeCell ref="B37:L37"/>
    <mergeCell ref="B38:L38"/>
    <mergeCell ref="B39:L39"/>
    <mergeCell ref="B89:L89"/>
    <mergeCell ref="B90:L90"/>
    <mergeCell ref="B92:L92"/>
    <mergeCell ref="H80:I80"/>
    <mergeCell ref="K112:L112"/>
    <mergeCell ref="K80:L80"/>
    <mergeCell ref="B80:C80"/>
    <mergeCell ref="B51:C51"/>
    <mergeCell ref="E51:F51"/>
    <mergeCell ref="H51:I51"/>
    <mergeCell ref="B20:L20"/>
    <mergeCell ref="L225:M225"/>
    <mergeCell ref="I321:J321"/>
    <mergeCell ref="L321:M321"/>
    <mergeCell ref="K309:L309"/>
    <mergeCell ref="F285:G285"/>
    <mergeCell ref="I285:J285"/>
    <mergeCell ref="L285:M285"/>
    <mergeCell ref="B73:L73"/>
    <mergeCell ref="B78:L78"/>
    <mergeCell ref="B84:I85"/>
    <mergeCell ref="H166:I166"/>
    <mergeCell ref="B171:I172"/>
    <mergeCell ref="B165:C165"/>
    <mergeCell ref="E165:F165"/>
    <mergeCell ref="H165:I165"/>
    <mergeCell ref="K165:L165"/>
    <mergeCell ref="B142:L142"/>
    <mergeCell ref="J84:L85"/>
    <mergeCell ref="B86:L86"/>
    <mergeCell ref="B87:L87"/>
    <mergeCell ref="B112:C112"/>
    <mergeCell ref="H213:I213"/>
    <mergeCell ref="K213:L213"/>
    <mergeCell ref="B288:L288"/>
    <mergeCell ref="B278:B285"/>
    <mergeCell ref="K1:L1"/>
    <mergeCell ref="K2:L2"/>
    <mergeCell ref="K4:L4"/>
    <mergeCell ref="K5:L5"/>
    <mergeCell ref="K7:L7"/>
    <mergeCell ref="C2:E2"/>
    <mergeCell ref="C3:E3"/>
    <mergeCell ref="C4:E4"/>
    <mergeCell ref="C5:E5"/>
    <mergeCell ref="C6:E7"/>
    <mergeCell ref="B65:L65"/>
    <mergeCell ref="B66:L66"/>
    <mergeCell ref="B67:L67"/>
    <mergeCell ref="B68:C68"/>
    <mergeCell ref="B70:J70"/>
    <mergeCell ref="K70:L70"/>
    <mergeCell ref="B110:L110"/>
    <mergeCell ref="E80:F80"/>
    <mergeCell ref="B50:L50"/>
    <mergeCell ref="B109:L109"/>
    <mergeCell ref="B8:M8"/>
    <mergeCell ref="B36:L36"/>
    <mergeCell ref="E224:F224"/>
    <mergeCell ref="E40:F40"/>
    <mergeCell ref="H40:I40"/>
    <mergeCell ref="K40:L40"/>
    <mergeCell ref="B47:L47"/>
    <mergeCell ref="B48:L48"/>
    <mergeCell ref="B49:L49"/>
    <mergeCell ref="E68:F68"/>
    <mergeCell ref="H68:I68"/>
    <mergeCell ref="H135:I135"/>
    <mergeCell ref="K135:L135"/>
    <mergeCell ref="H125:L125"/>
    <mergeCell ref="B123:L123"/>
    <mergeCell ref="B124:L124"/>
    <mergeCell ref="B135:C135"/>
    <mergeCell ref="E135:F135"/>
    <mergeCell ref="B141:L141"/>
    <mergeCell ref="B119:L119"/>
    <mergeCell ref="B120:I121"/>
    <mergeCell ref="J120:L121"/>
    <mergeCell ref="B21:L21"/>
    <mergeCell ref="B26:L26"/>
    <mergeCell ref="B83:L83"/>
    <mergeCell ref="E112:F112"/>
    <mergeCell ref="H112:I112"/>
    <mergeCell ref="B91:L91"/>
    <mergeCell ref="B52:F52"/>
    <mergeCell ref="B28:L28"/>
    <mergeCell ref="B29:L29"/>
    <mergeCell ref="B30:L30"/>
    <mergeCell ref="G52:L52"/>
    <mergeCell ref="B79:C79"/>
    <mergeCell ref="E79:F79"/>
    <mergeCell ref="H79:I79"/>
    <mergeCell ref="K79:L79"/>
    <mergeCell ref="B40:C40"/>
    <mergeCell ref="K51:L51"/>
    <mergeCell ref="B54:L54"/>
    <mergeCell ref="B55:L55"/>
    <mergeCell ref="B64:L64"/>
    <mergeCell ref="B196:B203"/>
    <mergeCell ref="B169:L169"/>
    <mergeCell ref="B177:L177"/>
    <mergeCell ref="B179:L179"/>
    <mergeCell ref="L192:M192"/>
    <mergeCell ref="I192:J192"/>
    <mergeCell ref="F192:G192"/>
    <mergeCell ref="B185:B192"/>
    <mergeCell ref="H181:I181"/>
    <mergeCell ref="E181:F181"/>
    <mergeCell ref="K181:L181"/>
    <mergeCell ref="J171:L172"/>
    <mergeCell ref="E191:F191"/>
    <mergeCell ref="H191:I191"/>
    <mergeCell ref="K191:L191"/>
    <mergeCell ref="K68:L68"/>
    <mergeCell ref="B152:C152"/>
    <mergeCell ref="E152:F152"/>
    <mergeCell ref="H152:I152"/>
    <mergeCell ref="K152:L152"/>
    <mergeCell ref="B207:B214"/>
    <mergeCell ref="B218:B225"/>
    <mergeCell ref="B234:B241"/>
    <mergeCell ref="F225:G225"/>
    <mergeCell ref="I225:J225"/>
    <mergeCell ref="E202:F202"/>
    <mergeCell ref="H202:I202"/>
    <mergeCell ref="B228:L228"/>
    <mergeCell ref="F241:G241"/>
    <mergeCell ref="I241:J241"/>
    <mergeCell ref="L241:M241"/>
    <mergeCell ref="F203:G203"/>
    <mergeCell ref="I203:J203"/>
    <mergeCell ref="L203:M203"/>
    <mergeCell ref="F214:G214"/>
    <mergeCell ref="I214:J214"/>
    <mergeCell ref="L214:M214"/>
    <mergeCell ref="K202:L202"/>
    <mergeCell ref="H240:I240"/>
    <mergeCell ref="K240:L240"/>
    <mergeCell ref="E240:F240"/>
    <mergeCell ref="K224:L224"/>
    <mergeCell ref="H224:I224"/>
    <mergeCell ref="E213:F213"/>
    <mergeCell ref="B267:B274"/>
    <mergeCell ref="F274:G274"/>
    <mergeCell ref="I274:J274"/>
    <mergeCell ref="L274:M274"/>
    <mergeCell ref="B256:B263"/>
    <mergeCell ref="F263:G263"/>
    <mergeCell ref="I263:J263"/>
    <mergeCell ref="L263:M263"/>
    <mergeCell ref="B245:B252"/>
    <mergeCell ref="F252:G252"/>
    <mergeCell ref="I252:J252"/>
    <mergeCell ref="L252:M252"/>
    <mergeCell ref="E251:F251"/>
    <mergeCell ref="H251:I251"/>
    <mergeCell ref="K251:L251"/>
    <mergeCell ref="K262:L262"/>
    <mergeCell ref="E273:F273"/>
    <mergeCell ref="H273:I273"/>
    <mergeCell ref="K273:L273"/>
    <mergeCell ref="E262:F262"/>
    <mergeCell ref="H262:I262"/>
  </mergeCells>
  <printOptions horizontalCentered="1" verticalCentered="1"/>
  <pageMargins left="0.19685039370078741" right="0.19685039370078741" top="0.19685039370078741" bottom="0.19685039370078741" header="0.51181102362204722" footer="0.51181102362204722"/>
  <pageSetup paperSize="9" scale="94" orientation="portrait" horizontalDpi="4294967293" r:id="rId1"/>
  <headerFooter alignWithMargins="0"/>
  <rowBreaks count="8" manualBreakCount="8">
    <brk id="26" max="16383" man="1"/>
    <brk id="71" max="16383" man="1"/>
    <brk id="88" max="16383" man="1"/>
    <brk id="139" max="16383" man="1"/>
    <brk id="175" max="16383" man="1"/>
    <brk id="226" max="16383" man="1"/>
    <brk id="286" max="16383" man="1"/>
    <brk id="33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2</xdr:col>
                    <xdr:colOff>38100</xdr:colOff>
                    <xdr:row>30</xdr:row>
                    <xdr:rowOff>57150</xdr:rowOff>
                  </from>
                  <to>
                    <xdr:col>3</xdr:col>
                    <xdr:colOff>95250</xdr:colOff>
                    <xdr:row>30</xdr:row>
                    <xdr:rowOff>276225</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5</xdr:col>
                    <xdr:colOff>38100</xdr:colOff>
                    <xdr:row>30</xdr:row>
                    <xdr:rowOff>57150</xdr:rowOff>
                  </from>
                  <to>
                    <xdr:col>6</xdr:col>
                    <xdr:colOff>95250</xdr:colOff>
                    <xdr:row>30</xdr:row>
                    <xdr:rowOff>276225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8</xdr:col>
                    <xdr:colOff>38100</xdr:colOff>
                    <xdr:row>30</xdr:row>
                    <xdr:rowOff>57150</xdr:rowOff>
                  </from>
                  <to>
                    <xdr:col>9</xdr:col>
                    <xdr:colOff>95250</xdr:colOff>
                    <xdr:row>30</xdr:row>
                    <xdr:rowOff>276225</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11</xdr:col>
                    <xdr:colOff>38100</xdr:colOff>
                    <xdr:row>30</xdr:row>
                    <xdr:rowOff>57150</xdr:rowOff>
                  </from>
                  <to>
                    <xdr:col>12</xdr:col>
                    <xdr:colOff>95250</xdr:colOff>
                    <xdr:row>30</xdr:row>
                    <xdr:rowOff>276225</xdr:rowOff>
                  </to>
                </anchor>
              </controlPr>
            </control>
          </mc:Choice>
        </mc:AlternateContent>
        <mc:AlternateContent xmlns:mc="http://schemas.openxmlformats.org/markup-compatibility/2006">
          <mc:Choice Requires="x14">
            <control shapeId="1031" r:id="rId8" name="Check Box 7">
              <controlPr defaultSize="0" autoFill="0" autoLine="0" autoPict="0">
                <anchor moveWithCells="1">
                  <from>
                    <xdr:col>2</xdr:col>
                    <xdr:colOff>38100</xdr:colOff>
                    <xdr:row>41</xdr:row>
                    <xdr:rowOff>57150</xdr:rowOff>
                  </from>
                  <to>
                    <xdr:col>3</xdr:col>
                    <xdr:colOff>95250</xdr:colOff>
                    <xdr:row>41</xdr:row>
                    <xdr:rowOff>276225</xdr:rowOff>
                  </to>
                </anchor>
              </controlPr>
            </control>
          </mc:Choice>
        </mc:AlternateContent>
        <mc:AlternateContent xmlns:mc="http://schemas.openxmlformats.org/markup-compatibility/2006">
          <mc:Choice Requires="x14">
            <control shapeId="1032" r:id="rId9" name="Check Box 8">
              <controlPr defaultSize="0" autoFill="0" autoLine="0" autoPict="0">
                <anchor moveWithCells="1">
                  <from>
                    <xdr:col>5</xdr:col>
                    <xdr:colOff>38100</xdr:colOff>
                    <xdr:row>41</xdr:row>
                    <xdr:rowOff>57150</xdr:rowOff>
                  </from>
                  <to>
                    <xdr:col>6</xdr:col>
                    <xdr:colOff>95250</xdr:colOff>
                    <xdr:row>41</xdr:row>
                    <xdr:rowOff>276225</xdr:rowOff>
                  </to>
                </anchor>
              </controlPr>
            </control>
          </mc:Choice>
        </mc:AlternateContent>
        <mc:AlternateContent xmlns:mc="http://schemas.openxmlformats.org/markup-compatibility/2006">
          <mc:Choice Requires="x14">
            <control shapeId="1033" r:id="rId10" name="Check Box 9">
              <controlPr defaultSize="0" autoFill="0" autoLine="0" autoPict="0">
                <anchor moveWithCells="1">
                  <from>
                    <xdr:col>8</xdr:col>
                    <xdr:colOff>38100</xdr:colOff>
                    <xdr:row>41</xdr:row>
                    <xdr:rowOff>57150</xdr:rowOff>
                  </from>
                  <to>
                    <xdr:col>9</xdr:col>
                    <xdr:colOff>95250</xdr:colOff>
                    <xdr:row>41</xdr:row>
                    <xdr:rowOff>276225</xdr:rowOff>
                  </to>
                </anchor>
              </controlPr>
            </control>
          </mc:Choice>
        </mc:AlternateContent>
        <mc:AlternateContent xmlns:mc="http://schemas.openxmlformats.org/markup-compatibility/2006">
          <mc:Choice Requires="x14">
            <control shapeId="1034" r:id="rId11" name="Check Box 10">
              <controlPr defaultSize="0" autoFill="0" autoLine="0" autoPict="0">
                <anchor moveWithCells="1">
                  <from>
                    <xdr:col>11</xdr:col>
                    <xdr:colOff>38100</xdr:colOff>
                    <xdr:row>41</xdr:row>
                    <xdr:rowOff>57150</xdr:rowOff>
                  </from>
                  <to>
                    <xdr:col>12</xdr:col>
                    <xdr:colOff>95250</xdr:colOff>
                    <xdr:row>41</xdr:row>
                    <xdr:rowOff>276225</xdr:rowOff>
                  </to>
                </anchor>
              </controlPr>
            </control>
          </mc:Choice>
        </mc:AlternateContent>
        <mc:AlternateContent xmlns:mc="http://schemas.openxmlformats.org/markup-compatibility/2006">
          <mc:Choice Requires="x14">
            <control shapeId="1035" r:id="rId12" name="Check Box 11">
              <controlPr defaultSize="0" autoFill="0" autoLine="0" autoPict="0">
                <anchor moveWithCells="1">
                  <from>
                    <xdr:col>2</xdr:col>
                    <xdr:colOff>85725</xdr:colOff>
                    <xdr:row>75</xdr:row>
                    <xdr:rowOff>47625</xdr:rowOff>
                  </from>
                  <to>
                    <xdr:col>3</xdr:col>
                    <xdr:colOff>142875</xdr:colOff>
                    <xdr:row>77</xdr:row>
                    <xdr:rowOff>28575</xdr:rowOff>
                  </to>
                </anchor>
              </controlPr>
            </control>
          </mc:Choice>
        </mc:AlternateContent>
        <mc:AlternateContent xmlns:mc="http://schemas.openxmlformats.org/markup-compatibility/2006">
          <mc:Choice Requires="x14">
            <control shapeId="1037" r:id="rId13" name="Check Box 13">
              <controlPr defaultSize="0" autoFill="0" autoLine="0" autoPict="0">
                <anchor moveWithCells="1">
                  <from>
                    <xdr:col>2</xdr:col>
                    <xdr:colOff>38100</xdr:colOff>
                    <xdr:row>55</xdr:row>
                    <xdr:rowOff>57150</xdr:rowOff>
                  </from>
                  <to>
                    <xdr:col>3</xdr:col>
                    <xdr:colOff>95250</xdr:colOff>
                    <xdr:row>56</xdr:row>
                    <xdr:rowOff>9525</xdr:rowOff>
                  </to>
                </anchor>
              </controlPr>
            </control>
          </mc:Choice>
        </mc:AlternateContent>
        <mc:AlternateContent xmlns:mc="http://schemas.openxmlformats.org/markup-compatibility/2006">
          <mc:Choice Requires="x14">
            <control shapeId="1038" r:id="rId14" name="Check Box 14">
              <controlPr defaultSize="0" autoFill="0" autoLine="0" autoPict="0">
                <anchor moveWithCells="1">
                  <from>
                    <xdr:col>5</xdr:col>
                    <xdr:colOff>38100</xdr:colOff>
                    <xdr:row>55</xdr:row>
                    <xdr:rowOff>57150</xdr:rowOff>
                  </from>
                  <to>
                    <xdr:col>6</xdr:col>
                    <xdr:colOff>95250</xdr:colOff>
                    <xdr:row>56</xdr:row>
                    <xdr:rowOff>9525</xdr:rowOff>
                  </to>
                </anchor>
              </controlPr>
            </control>
          </mc:Choice>
        </mc:AlternateContent>
        <mc:AlternateContent xmlns:mc="http://schemas.openxmlformats.org/markup-compatibility/2006">
          <mc:Choice Requires="x14">
            <control shapeId="1039" r:id="rId15" name="Check Box 15">
              <controlPr defaultSize="0" autoFill="0" autoLine="0" autoPict="0">
                <anchor moveWithCells="1">
                  <from>
                    <xdr:col>8</xdr:col>
                    <xdr:colOff>38100</xdr:colOff>
                    <xdr:row>55</xdr:row>
                    <xdr:rowOff>57150</xdr:rowOff>
                  </from>
                  <to>
                    <xdr:col>9</xdr:col>
                    <xdr:colOff>95250</xdr:colOff>
                    <xdr:row>56</xdr:row>
                    <xdr:rowOff>9525</xdr:rowOff>
                  </to>
                </anchor>
              </controlPr>
            </control>
          </mc:Choice>
        </mc:AlternateContent>
        <mc:AlternateContent xmlns:mc="http://schemas.openxmlformats.org/markup-compatibility/2006">
          <mc:Choice Requires="x14">
            <control shapeId="1040" r:id="rId16" name="Check Box 16">
              <controlPr defaultSize="0" autoFill="0" autoLine="0" autoPict="0">
                <anchor moveWithCells="1">
                  <from>
                    <xdr:col>11</xdr:col>
                    <xdr:colOff>38100</xdr:colOff>
                    <xdr:row>55</xdr:row>
                    <xdr:rowOff>57150</xdr:rowOff>
                  </from>
                  <to>
                    <xdr:col>12</xdr:col>
                    <xdr:colOff>95250</xdr:colOff>
                    <xdr:row>56</xdr:row>
                    <xdr:rowOff>9525</xdr:rowOff>
                  </to>
                </anchor>
              </controlPr>
            </control>
          </mc:Choice>
        </mc:AlternateContent>
        <mc:AlternateContent xmlns:mc="http://schemas.openxmlformats.org/markup-compatibility/2006">
          <mc:Choice Requires="x14">
            <control shapeId="1041" r:id="rId17" name="Check Box 17">
              <controlPr defaultSize="0" autoFill="0" autoLine="0" autoPict="0">
                <anchor moveWithCells="1">
                  <from>
                    <xdr:col>5</xdr:col>
                    <xdr:colOff>38100</xdr:colOff>
                    <xdr:row>55</xdr:row>
                    <xdr:rowOff>57150</xdr:rowOff>
                  </from>
                  <to>
                    <xdr:col>6</xdr:col>
                    <xdr:colOff>95250</xdr:colOff>
                    <xdr:row>56</xdr:row>
                    <xdr:rowOff>9525</xdr:rowOff>
                  </to>
                </anchor>
              </controlPr>
            </control>
          </mc:Choice>
        </mc:AlternateContent>
        <mc:AlternateContent xmlns:mc="http://schemas.openxmlformats.org/markup-compatibility/2006">
          <mc:Choice Requires="x14">
            <control shapeId="1042" r:id="rId18" name="Check Box 18">
              <controlPr defaultSize="0" autoFill="0" autoLine="0" autoPict="0">
                <anchor moveWithCells="1">
                  <from>
                    <xdr:col>8</xdr:col>
                    <xdr:colOff>38100</xdr:colOff>
                    <xdr:row>55</xdr:row>
                    <xdr:rowOff>57150</xdr:rowOff>
                  </from>
                  <to>
                    <xdr:col>9</xdr:col>
                    <xdr:colOff>95250</xdr:colOff>
                    <xdr:row>56</xdr:row>
                    <xdr:rowOff>9525</xdr:rowOff>
                  </to>
                </anchor>
              </controlPr>
            </control>
          </mc:Choice>
        </mc:AlternateContent>
        <mc:AlternateContent xmlns:mc="http://schemas.openxmlformats.org/markup-compatibility/2006">
          <mc:Choice Requires="x14">
            <control shapeId="1043" r:id="rId19" name="Check Box 19">
              <controlPr defaultSize="0" autoFill="0" autoLine="0" autoPict="0">
                <anchor moveWithCells="1">
                  <from>
                    <xdr:col>11</xdr:col>
                    <xdr:colOff>38100</xdr:colOff>
                    <xdr:row>55</xdr:row>
                    <xdr:rowOff>57150</xdr:rowOff>
                  </from>
                  <to>
                    <xdr:col>12</xdr:col>
                    <xdr:colOff>95250</xdr:colOff>
                    <xdr:row>56</xdr:row>
                    <xdr:rowOff>9525</xdr:rowOff>
                  </to>
                </anchor>
              </controlPr>
            </control>
          </mc:Choice>
        </mc:AlternateContent>
        <mc:AlternateContent xmlns:mc="http://schemas.openxmlformats.org/markup-compatibility/2006">
          <mc:Choice Requires="x14">
            <control shapeId="1044" r:id="rId20" name="Check Box 20">
              <controlPr defaultSize="0" autoFill="0" autoLine="0" autoPict="0">
                <anchor moveWithCells="1">
                  <from>
                    <xdr:col>5</xdr:col>
                    <xdr:colOff>85725</xdr:colOff>
                    <xdr:row>75</xdr:row>
                    <xdr:rowOff>47625</xdr:rowOff>
                  </from>
                  <to>
                    <xdr:col>6</xdr:col>
                    <xdr:colOff>142875</xdr:colOff>
                    <xdr:row>77</xdr:row>
                    <xdr:rowOff>28575</xdr:rowOff>
                  </to>
                </anchor>
              </controlPr>
            </control>
          </mc:Choice>
        </mc:AlternateContent>
        <mc:AlternateContent xmlns:mc="http://schemas.openxmlformats.org/markup-compatibility/2006">
          <mc:Choice Requires="x14">
            <control shapeId="1045" r:id="rId21" name="Check Box 21">
              <controlPr defaultSize="0" autoFill="0" autoLine="0" autoPict="0">
                <anchor moveWithCells="1">
                  <from>
                    <xdr:col>8</xdr:col>
                    <xdr:colOff>85725</xdr:colOff>
                    <xdr:row>75</xdr:row>
                    <xdr:rowOff>47625</xdr:rowOff>
                  </from>
                  <to>
                    <xdr:col>9</xdr:col>
                    <xdr:colOff>142875</xdr:colOff>
                    <xdr:row>77</xdr:row>
                    <xdr:rowOff>28575</xdr:rowOff>
                  </to>
                </anchor>
              </controlPr>
            </control>
          </mc:Choice>
        </mc:AlternateContent>
        <mc:AlternateContent xmlns:mc="http://schemas.openxmlformats.org/markup-compatibility/2006">
          <mc:Choice Requires="x14">
            <control shapeId="1046" r:id="rId22" name="Check Box 22">
              <controlPr defaultSize="0" autoFill="0" autoLine="0" autoPict="0">
                <anchor moveWithCells="1">
                  <from>
                    <xdr:col>11</xdr:col>
                    <xdr:colOff>85725</xdr:colOff>
                    <xdr:row>75</xdr:row>
                    <xdr:rowOff>47625</xdr:rowOff>
                  </from>
                  <to>
                    <xdr:col>12</xdr:col>
                    <xdr:colOff>142875</xdr:colOff>
                    <xdr:row>77</xdr:row>
                    <xdr:rowOff>28575</xdr:rowOff>
                  </to>
                </anchor>
              </controlPr>
            </control>
          </mc:Choice>
        </mc:AlternateContent>
        <mc:AlternateContent xmlns:mc="http://schemas.openxmlformats.org/markup-compatibility/2006">
          <mc:Choice Requires="x14">
            <control shapeId="1047" r:id="rId23" name="Check Box 23">
              <controlPr defaultSize="0" autoFill="0" autoLine="0" autoPict="0">
                <anchor moveWithCells="1">
                  <from>
                    <xdr:col>2</xdr:col>
                    <xdr:colOff>28575</xdr:colOff>
                    <xdr:row>92</xdr:row>
                    <xdr:rowOff>0</xdr:rowOff>
                  </from>
                  <to>
                    <xdr:col>3</xdr:col>
                    <xdr:colOff>85725</xdr:colOff>
                    <xdr:row>104</xdr:row>
                    <xdr:rowOff>66675</xdr:rowOff>
                  </to>
                </anchor>
              </controlPr>
            </control>
          </mc:Choice>
        </mc:AlternateContent>
        <mc:AlternateContent xmlns:mc="http://schemas.openxmlformats.org/markup-compatibility/2006">
          <mc:Choice Requires="x14">
            <control shapeId="1048" r:id="rId24" name="Check Box 24">
              <controlPr defaultSize="0" autoFill="0" autoLine="0" autoPict="0">
                <anchor moveWithCells="1">
                  <from>
                    <xdr:col>5</xdr:col>
                    <xdr:colOff>28575</xdr:colOff>
                    <xdr:row>92</xdr:row>
                    <xdr:rowOff>0</xdr:rowOff>
                  </from>
                  <to>
                    <xdr:col>6</xdr:col>
                    <xdr:colOff>85725</xdr:colOff>
                    <xdr:row>104</xdr:row>
                    <xdr:rowOff>66675</xdr:rowOff>
                  </to>
                </anchor>
              </controlPr>
            </control>
          </mc:Choice>
        </mc:AlternateContent>
        <mc:AlternateContent xmlns:mc="http://schemas.openxmlformats.org/markup-compatibility/2006">
          <mc:Choice Requires="x14">
            <control shapeId="1049" r:id="rId25" name="Check Box 25">
              <controlPr defaultSize="0" autoFill="0" autoLine="0" autoPict="0">
                <anchor moveWithCells="1">
                  <from>
                    <xdr:col>8</xdr:col>
                    <xdr:colOff>28575</xdr:colOff>
                    <xdr:row>92</xdr:row>
                    <xdr:rowOff>0</xdr:rowOff>
                  </from>
                  <to>
                    <xdr:col>9</xdr:col>
                    <xdr:colOff>85725</xdr:colOff>
                    <xdr:row>104</xdr:row>
                    <xdr:rowOff>66675</xdr:rowOff>
                  </to>
                </anchor>
              </controlPr>
            </control>
          </mc:Choice>
        </mc:AlternateContent>
        <mc:AlternateContent xmlns:mc="http://schemas.openxmlformats.org/markup-compatibility/2006">
          <mc:Choice Requires="x14">
            <control shapeId="1050" r:id="rId26" name="Check Box 26">
              <controlPr defaultSize="0" autoFill="0" autoLine="0" autoPict="0">
                <anchor moveWithCells="1">
                  <from>
                    <xdr:col>11</xdr:col>
                    <xdr:colOff>28575</xdr:colOff>
                    <xdr:row>92</xdr:row>
                    <xdr:rowOff>0</xdr:rowOff>
                  </from>
                  <to>
                    <xdr:col>12</xdr:col>
                    <xdr:colOff>85725</xdr:colOff>
                    <xdr:row>104</xdr:row>
                    <xdr:rowOff>66675</xdr:rowOff>
                  </to>
                </anchor>
              </controlPr>
            </control>
          </mc:Choice>
        </mc:AlternateContent>
        <mc:AlternateContent xmlns:mc="http://schemas.openxmlformats.org/markup-compatibility/2006">
          <mc:Choice Requires="x14">
            <control shapeId="1051" r:id="rId27" name="Check Box 27">
              <controlPr defaultSize="0" autoFill="0" autoLine="0" autoPict="0">
                <anchor moveWithCells="1">
                  <from>
                    <xdr:col>2</xdr:col>
                    <xdr:colOff>57150</xdr:colOff>
                    <xdr:row>124</xdr:row>
                    <xdr:rowOff>133350</xdr:rowOff>
                  </from>
                  <to>
                    <xdr:col>3</xdr:col>
                    <xdr:colOff>114300</xdr:colOff>
                    <xdr:row>126</xdr:row>
                    <xdr:rowOff>0</xdr:rowOff>
                  </to>
                </anchor>
              </controlPr>
            </control>
          </mc:Choice>
        </mc:AlternateContent>
        <mc:AlternateContent xmlns:mc="http://schemas.openxmlformats.org/markup-compatibility/2006">
          <mc:Choice Requires="x14">
            <control shapeId="1052" r:id="rId28" name="Check Box 28">
              <controlPr defaultSize="0" autoFill="0" autoLine="0" autoPict="0">
                <anchor moveWithCells="1">
                  <from>
                    <xdr:col>5</xdr:col>
                    <xdr:colOff>57150</xdr:colOff>
                    <xdr:row>124</xdr:row>
                    <xdr:rowOff>133350</xdr:rowOff>
                  </from>
                  <to>
                    <xdr:col>6</xdr:col>
                    <xdr:colOff>114300</xdr:colOff>
                    <xdr:row>126</xdr:row>
                    <xdr:rowOff>0</xdr:rowOff>
                  </to>
                </anchor>
              </controlPr>
            </control>
          </mc:Choice>
        </mc:AlternateContent>
        <mc:AlternateContent xmlns:mc="http://schemas.openxmlformats.org/markup-compatibility/2006">
          <mc:Choice Requires="x14">
            <control shapeId="1053" r:id="rId29" name="Check Box 29">
              <controlPr defaultSize="0" autoFill="0" autoLine="0" autoPict="0">
                <anchor moveWithCells="1">
                  <from>
                    <xdr:col>8</xdr:col>
                    <xdr:colOff>57150</xdr:colOff>
                    <xdr:row>124</xdr:row>
                    <xdr:rowOff>133350</xdr:rowOff>
                  </from>
                  <to>
                    <xdr:col>9</xdr:col>
                    <xdr:colOff>114300</xdr:colOff>
                    <xdr:row>126</xdr:row>
                    <xdr:rowOff>0</xdr:rowOff>
                  </to>
                </anchor>
              </controlPr>
            </control>
          </mc:Choice>
        </mc:AlternateContent>
        <mc:AlternateContent xmlns:mc="http://schemas.openxmlformats.org/markup-compatibility/2006">
          <mc:Choice Requires="x14">
            <control shapeId="1054" r:id="rId30" name="Check Box 30">
              <controlPr defaultSize="0" autoFill="0" autoLine="0" autoPict="0">
                <anchor moveWithCells="1">
                  <from>
                    <xdr:col>11</xdr:col>
                    <xdr:colOff>57150</xdr:colOff>
                    <xdr:row>124</xdr:row>
                    <xdr:rowOff>133350</xdr:rowOff>
                  </from>
                  <to>
                    <xdr:col>12</xdr:col>
                    <xdr:colOff>114300</xdr:colOff>
                    <xdr:row>126</xdr:row>
                    <xdr:rowOff>0</xdr:rowOff>
                  </to>
                </anchor>
              </controlPr>
            </control>
          </mc:Choice>
        </mc:AlternateContent>
        <mc:AlternateContent xmlns:mc="http://schemas.openxmlformats.org/markup-compatibility/2006">
          <mc:Choice Requires="x14">
            <control shapeId="1055" r:id="rId31" name="Check Box 31">
              <controlPr defaultSize="0" autoFill="0" autoLine="0" autoPict="0">
                <anchor moveWithCells="1">
                  <from>
                    <xdr:col>2</xdr:col>
                    <xdr:colOff>57150</xdr:colOff>
                    <xdr:row>154</xdr:row>
                    <xdr:rowOff>133350</xdr:rowOff>
                  </from>
                  <to>
                    <xdr:col>3</xdr:col>
                    <xdr:colOff>114300</xdr:colOff>
                    <xdr:row>156</xdr:row>
                    <xdr:rowOff>0</xdr:rowOff>
                  </to>
                </anchor>
              </controlPr>
            </control>
          </mc:Choice>
        </mc:AlternateContent>
        <mc:AlternateContent xmlns:mc="http://schemas.openxmlformats.org/markup-compatibility/2006">
          <mc:Choice Requires="x14">
            <control shapeId="1056" r:id="rId32" name="Check Box 32">
              <controlPr defaultSize="0" autoFill="0" autoLine="0" autoPict="0">
                <anchor moveWithCells="1">
                  <from>
                    <xdr:col>5</xdr:col>
                    <xdr:colOff>57150</xdr:colOff>
                    <xdr:row>154</xdr:row>
                    <xdr:rowOff>133350</xdr:rowOff>
                  </from>
                  <to>
                    <xdr:col>6</xdr:col>
                    <xdr:colOff>114300</xdr:colOff>
                    <xdr:row>156</xdr:row>
                    <xdr:rowOff>0</xdr:rowOff>
                  </to>
                </anchor>
              </controlPr>
            </control>
          </mc:Choice>
        </mc:AlternateContent>
        <mc:AlternateContent xmlns:mc="http://schemas.openxmlformats.org/markup-compatibility/2006">
          <mc:Choice Requires="x14">
            <control shapeId="1057" r:id="rId33" name="Check Box 33">
              <controlPr defaultSize="0" autoFill="0" autoLine="0" autoPict="0">
                <anchor moveWithCells="1">
                  <from>
                    <xdr:col>8</xdr:col>
                    <xdr:colOff>57150</xdr:colOff>
                    <xdr:row>154</xdr:row>
                    <xdr:rowOff>133350</xdr:rowOff>
                  </from>
                  <to>
                    <xdr:col>9</xdr:col>
                    <xdr:colOff>114300</xdr:colOff>
                    <xdr:row>156</xdr:row>
                    <xdr:rowOff>0</xdr:rowOff>
                  </to>
                </anchor>
              </controlPr>
            </control>
          </mc:Choice>
        </mc:AlternateContent>
        <mc:AlternateContent xmlns:mc="http://schemas.openxmlformats.org/markup-compatibility/2006">
          <mc:Choice Requires="x14">
            <control shapeId="1058" r:id="rId34" name="Check Box 34">
              <controlPr defaultSize="0" autoFill="0" autoLine="0" autoPict="0">
                <anchor moveWithCells="1">
                  <from>
                    <xdr:col>11</xdr:col>
                    <xdr:colOff>57150</xdr:colOff>
                    <xdr:row>154</xdr:row>
                    <xdr:rowOff>133350</xdr:rowOff>
                  </from>
                  <to>
                    <xdr:col>12</xdr:col>
                    <xdr:colOff>114300</xdr:colOff>
                    <xdr:row>156</xdr:row>
                    <xdr:rowOff>0</xdr:rowOff>
                  </to>
                </anchor>
              </controlPr>
            </control>
          </mc:Choice>
        </mc:AlternateContent>
        <mc:AlternateContent xmlns:mc="http://schemas.openxmlformats.org/markup-compatibility/2006">
          <mc:Choice Requires="x14">
            <control shapeId="1059" r:id="rId35" name="Check Box 35">
              <controlPr defaultSize="0" autoFill="0" autoLine="0" autoPict="0">
                <anchor moveWithCells="1">
                  <from>
                    <xdr:col>2</xdr:col>
                    <xdr:colOff>9525</xdr:colOff>
                    <xdr:row>141</xdr:row>
                    <xdr:rowOff>219075</xdr:rowOff>
                  </from>
                  <to>
                    <xdr:col>3</xdr:col>
                    <xdr:colOff>66675</xdr:colOff>
                    <xdr:row>142</xdr:row>
                    <xdr:rowOff>190500</xdr:rowOff>
                  </to>
                </anchor>
              </controlPr>
            </control>
          </mc:Choice>
        </mc:AlternateContent>
        <mc:AlternateContent xmlns:mc="http://schemas.openxmlformats.org/markup-compatibility/2006">
          <mc:Choice Requires="x14">
            <control shapeId="1060" r:id="rId36" name="Check Box 36">
              <controlPr defaultSize="0" autoFill="0" autoLine="0" autoPict="0">
                <anchor moveWithCells="1">
                  <from>
                    <xdr:col>5</xdr:col>
                    <xdr:colOff>19050</xdr:colOff>
                    <xdr:row>141</xdr:row>
                    <xdr:rowOff>219075</xdr:rowOff>
                  </from>
                  <to>
                    <xdr:col>6</xdr:col>
                    <xdr:colOff>76200</xdr:colOff>
                    <xdr:row>142</xdr:row>
                    <xdr:rowOff>190500</xdr:rowOff>
                  </to>
                </anchor>
              </controlPr>
            </control>
          </mc:Choice>
        </mc:AlternateContent>
        <mc:AlternateContent xmlns:mc="http://schemas.openxmlformats.org/markup-compatibility/2006">
          <mc:Choice Requires="x14">
            <control shapeId="1061" r:id="rId37" name="Check Box 37">
              <controlPr defaultSize="0" autoFill="0" autoLine="0" autoPict="0">
                <anchor moveWithCells="1">
                  <from>
                    <xdr:col>8</xdr:col>
                    <xdr:colOff>47625</xdr:colOff>
                    <xdr:row>141</xdr:row>
                    <xdr:rowOff>219075</xdr:rowOff>
                  </from>
                  <to>
                    <xdr:col>9</xdr:col>
                    <xdr:colOff>104775</xdr:colOff>
                    <xdr:row>142</xdr:row>
                    <xdr:rowOff>190500</xdr:rowOff>
                  </to>
                </anchor>
              </controlPr>
            </control>
          </mc:Choice>
        </mc:AlternateContent>
        <mc:AlternateContent xmlns:mc="http://schemas.openxmlformats.org/markup-compatibility/2006">
          <mc:Choice Requires="x14">
            <control shapeId="1062" r:id="rId38" name="Check Box 38">
              <controlPr defaultSize="0" autoFill="0" autoLine="0" autoPict="0">
                <anchor moveWithCells="1">
                  <from>
                    <xdr:col>11</xdr:col>
                    <xdr:colOff>19050</xdr:colOff>
                    <xdr:row>141</xdr:row>
                    <xdr:rowOff>219075</xdr:rowOff>
                  </from>
                  <to>
                    <xdr:col>12</xdr:col>
                    <xdr:colOff>76200</xdr:colOff>
                    <xdr:row>142</xdr:row>
                    <xdr:rowOff>190500</xdr:rowOff>
                  </to>
                </anchor>
              </controlPr>
            </control>
          </mc:Choice>
        </mc:AlternateContent>
        <mc:AlternateContent xmlns:mc="http://schemas.openxmlformats.org/markup-compatibility/2006">
          <mc:Choice Requires="x14">
            <control shapeId="1063" r:id="rId39" name="Check Box 39">
              <controlPr defaultSize="0" autoFill="0" autoLine="0" autoPict="0">
                <anchor moveWithCells="1">
                  <from>
                    <xdr:col>5</xdr:col>
                    <xdr:colOff>19050</xdr:colOff>
                    <xdr:row>181</xdr:row>
                    <xdr:rowOff>133350</xdr:rowOff>
                  </from>
                  <to>
                    <xdr:col>6</xdr:col>
                    <xdr:colOff>76200</xdr:colOff>
                    <xdr:row>182</xdr:row>
                    <xdr:rowOff>200025</xdr:rowOff>
                  </to>
                </anchor>
              </controlPr>
            </control>
          </mc:Choice>
        </mc:AlternateContent>
        <mc:AlternateContent xmlns:mc="http://schemas.openxmlformats.org/markup-compatibility/2006">
          <mc:Choice Requires="x14">
            <control shapeId="1064" r:id="rId40" name="Check Box 40">
              <controlPr defaultSize="0" autoFill="0" autoLine="0" autoPict="0">
                <anchor moveWithCells="1">
                  <from>
                    <xdr:col>8</xdr:col>
                    <xdr:colOff>19050</xdr:colOff>
                    <xdr:row>181</xdr:row>
                    <xdr:rowOff>133350</xdr:rowOff>
                  </from>
                  <to>
                    <xdr:col>9</xdr:col>
                    <xdr:colOff>76200</xdr:colOff>
                    <xdr:row>182</xdr:row>
                    <xdr:rowOff>200025</xdr:rowOff>
                  </to>
                </anchor>
              </controlPr>
            </control>
          </mc:Choice>
        </mc:AlternateContent>
        <mc:AlternateContent xmlns:mc="http://schemas.openxmlformats.org/markup-compatibility/2006">
          <mc:Choice Requires="x14">
            <control shapeId="1065" r:id="rId41" name="Check Box 41">
              <controlPr defaultSize="0" autoFill="0" autoLine="0" autoPict="0">
                <anchor moveWithCells="1">
                  <from>
                    <xdr:col>11</xdr:col>
                    <xdr:colOff>19050</xdr:colOff>
                    <xdr:row>181</xdr:row>
                    <xdr:rowOff>133350</xdr:rowOff>
                  </from>
                  <to>
                    <xdr:col>12</xdr:col>
                    <xdr:colOff>76200</xdr:colOff>
                    <xdr:row>182</xdr:row>
                    <xdr:rowOff>200025</xdr:rowOff>
                  </to>
                </anchor>
              </controlPr>
            </control>
          </mc:Choice>
        </mc:AlternateContent>
        <mc:AlternateContent xmlns:mc="http://schemas.openxmlformats.org/markup-compatibility/2006">
          <mc:Choice Requires="x14">
            <control shapeId="1066" r:id="rId42" name="Check Box 42">
              <controlPr defaultSize="0" autoFill="0" autoLine="0" autoPict="0">
                <anchor moveWithCells="1">
                  <from>
                    <xdr:col>5</xdr:col>
                    <xdr:colOff>19050</xdr:colOff>
                    <xdr:row>192</xdr:row>
                    <xdr:rowOff>133350</xdr:rowOff>
                  </from>
                  <to>
                    <xdr:col>6</xdr:col>
                    <xdr:colOff>76200</xdr:colOff>
                    <xdr:row>195</xdr:row>
                    <xdr:rowOff>47625</xdr:rowOff>
                  </to>
                </anchor>
              </controlPr>
            </control>
          </mc:Choice>
        </mc:AlternateContent>
        <mc:AlternateContent xmlns:mc="http://schemas.openxmlformats.org/markup-compatibility/2006">
          <mc:Choice Requires="x14">
            <control shapeId="1067" r:id="rId43" name="Check Box 43">
              <controlPr defaultSize="0" autoFill="0" autoLine="0" autoPict="0">
                <anchor moveWithCells="1">
                  <from>
                    <xdr:col>8</xdr:col>
                    <xdr:colOff>19050</xdr:colOff>
                    <xdr:row>192</xdr:row>
                    <xdr:rowOff>133350</xdr:rowOff>
                  </from>
                  <to>
                    <xdr:col>9</xdr:col>
                    <xdr:colOff>76200</xdr:colOff>
                    <xdr:row>195</xdr:row>
                    <xdr:rowOff>47625</xdr:rowOff>
                  </to>
                </anchor>
              </controlPr>
            </control>
          </mc:Choice>
        </mc:AlternateContent>
        <mc:AlternateContent xmlns:mc="http://schemas.openxmlformats.org/markup-compatibility/2006">
          <mc:Choice Requires="x14">
            <control shapeId="1068" r:id="rId44" name="Check Box 44">
              <controlPr defaultSize="0" autoFill="0" autoLine="0" autoPict="0">
                <anchor moveWithCells="1">
                  <from>
                    <xdr:col>11</xdr:col>
                    <xdr:colOff>19050</xdr:colOff>
                    <xdr:row>192</xdr:row>
                    <xdr:rowOff>133350</xdr:rowOff>
                  </from>
                  <to>
                    <xdr:col>12</xdr:col>
                    <xdr:colOff>76200</xdr:colOff>
                    <xdr:row>195</xdr:row>
                    <xdr:rowOff>47625</xdr:rowOff>
                  </to>
                </anchor>
              </controlPr>
            </control>
          </mc:Choice>
        </mc:AlternateContent>
        <mc:AlternateContent xmlns:mc="http://schemas.openxmlformats.org/markup-compatibility/2006">
          <mc:Choice Requires="x14">
            <control shapeId="1069" r:id="rId45" name="Check Box 45">
              <controlPr defaultSize="0" autoFill="0" autoLine="0" autoPict="0">
                <anchor moveWithCells="1">
                  <from>
                    <xdr:col>5</xdr:col>
                    <xdr:colOff>19050</xdr:colOff>
                    <xdr:row>203</xdr:row>
                    <xdr:rowOff>133350</xdr:rowOff>
                  </from>
                  <to>
                    <xdr:col>6</xdr:col>
                    <xdr:colOff>76200</xdr:colOff>
                    <xdr:row>206</xdr:row>
                    <xdr:rowOff>47625</xdr:rowOff>
                  </to>
                </anchor>
              </controlPr>
            </control>
          </mc:Choice>
        </mc:AlternateContent>
        <mc:AlternateContent xmlns:mc="http://schemas.openxmlformats.org/markup-compatibility/2006">
          <mc:Choice Requires="x14">
            <control shapeId="1070" r:id="rId46" name="Check Box 46">
              <controlPr defaultSize="0" autoFill="0" autoLine="0" autoPict="0">
                <anchor moveWithCells="1">
                  <from>
                    <xdr:col>8</xdr:col>
                    <xdr:colOff>19050</xdr:colOff>
                    <xdr:row>203</xdr:row>
                    <xdr:rowOff>133350</xdr:rowOff>
                  </from>
                  <to>
                    <xdr:col>9</xdr:col>
                    <xdr:colOff>76200</xdr:colOff>
                    <xdr:row>206</xdr:row>
                    <xdr:rowOff>47625</xdr:rowOff>
                  </to>
                </anchor>
              </controlPr>
            </control>
          </mc:Choice>
        </mc:AlternateContent>
        <mc:AlternateContent xmlns:mc="http://schemas.openxmlformats.org/markup-compatibility/2006">
          <mc:Choice Requires="x14">
            <control shapeId="1071" r:id="rId47" name="Check Box 47">
              <controlPr defaultSize="0" autoFill="0" autoLine="0" autoPict="0">
                <anchor moveWithCells="1">
                  <from>
                    <xdr:col>11</xdr:col>
                    <xdr:colOff>19050</xdr:colOff>
                    <xdr:row>203</xdr:row>
                    <xdr:rowOff>133350</xdr:rowOff>
                  </from>
                  <to>
                    <xdr:col>12</xdr:col>
                    <xdr:colOff>76200</xdr:colOff>
                    <xdr:row>206</xdr:row>
                    <xdr:rowOff>47625</xdr:rowOff>
                  </to>
                </anchor>
              </controlPr>
            </control>
          </mc:Choice>
        </mc:AlternateContent>
        <mc:AlternateContent xmlns:mc="http://schemas.openxmlformats.org/markup-compatibility/2006">
          <mc:Choice Requires="x14">
            <control shapeId="1072" r:id="rId48" name="Check Box 48">
              <controlPr defaultSize="0" autoFill="0" autoLine="0" autoPict="0">
                <anchor moveWithCells="1">
                  <from>
                    <xdr:col>5</xdr:col>
                    <xdr:colOff>19050</xdr:colOff>
                    <xdr:row>215</xdr:row>
                    <xdr:rowOff>123825</xdr:rowOff>
                  </from>
                  <to>
                    <xdr:col>6</xdr:col>
                    <xdr:colOff>76200</xdr:colOff>
                    <xdr:row>217</xdr:row>
                    <xdr:rowOff>38100</xdr:rowOff>
                  </to>
                </anchor>
              </controlPr>
            </control>
          </mc:Choice>
        </mc:AlternateContent>
        <mc:AlternateContent xmlns:mc="http://schemas.openxmlformats.org/markup-compatibility/2006">
          <mc:Choice Requires="x14">
            <control shapeId="1073" r:id="rId49" name="Check Box 49">
              <controlPr defaultSize="0" autoFill="0" autoLine="0" autoPict="0">
                <anchor moveWithCells="1">
                  <from>
                    <xdr:col>8</xdr:col>
                    <xdr:colOff>19050</xdr:colOff>
                    <xdr:row>215</xdr:row>
                    <xdr:rowOff>123825</xdr:rowOff>
                  </from>
                  <to>
                    <xdr:col>9</xdr:col>
                    <xdr:colOff>76200</xdr:colOff>
                    <xdr:row>217</xdr:row>
                    <xdr:rowOff>38100</xdr:rowOff>
                  </to>
                </anchor>
              </controlPr>
            </control>
          </mc:Choice>
        </mc:AlternateContent>
        <mc:AlternateContent xmlns:mc="http://schemas.openxmlformats.org/markup-compatibility/2006">
          <mc:Choice Requires="x14">
            <control shapeId="1074" r:id="rId50" name="Check Box 50">
              <controlPr defaultSize="0" autoFill="0" autoLine="0" autoPict="0">
                <anchor moveWithCells="1">
                  <from>
                    <xdr:col>11</xdr:col>
                    <xdr:colOff>19050</xdr:colOff>
                    <xdr:row>215</xdr:row>
                    <xdr:rowOff>123825</xdr:rowOff>
                  </from>
                  <to>
                    <xdr:col>12</xdr:col>
                    <xdr:colOff>76200</xdr:colOff>
                    <xdr:row>217</xdr:row>
                    <xdr:rowOff>38100</xdr:rowOff>
                  </to>
                </anchor>
              </controlPr>
            </control>
          </mc:Choice>
        </mc:AlternateContent>
        <mc:AlternateContent xmlns:mc="http://schemas.openxmlformats.org/markup-compatibility/2006">
          <mc:Choice Requires="x14">
            <control shapeId="1075" r:id="rId51" name="Check Box 51">
              <controlPr defaultSize="0" autoFill="0" autoLine="0" autoPict="0">
                <anchor moveWithCells="1">
                  <from>
                    <xdr:col>5</xdr:col>
                    <xdr:colOff>9525</xdr:colOff>
                    <xdr:row>230</xdr:row>
                    <xdr:rowOff>133350</xdr:rowOff>
                  </from>
                  <to>
                    <xdr:col>6</xdr:col>
                    <xdr:colOff>66675</xdr:colOff>
                    <xdr:row>233</xdr:row>
                    <xdr:rowOff>47625</xdr:rowOff>
                  </to>
                </anchor>
              </controlPr>
            </control>
          </mc:Choice>
        </mc:AlternateContent>
        <mc:AlternateContent xmlns:mc="http://schemas.openxmlformats.org/markup-compatibility/2006">
          <mc:Choice Requires="x14">
            <control shapeId="1076" r:id="rId52" name="Check Box 52">
              <controlPr defaultSize="0" autoFill="0" autoLine="0" autoPict="0">
                <anchor moveWithCells="1">
                  <from>
                    <xdr:col>8</xdr:col>
                    <xdr:colOff>9525</xdr:colOff>
                    <xdr:row>230</xdr:row>
                    <xdr:rowOff>133350</xdr:rowOff>
                  </from>
                  <to>
                    <xdr:col>9</xdr:col>
                    <xdr:colOff>66675</xdr:colOff>
                    <xdr:row>233</xdr:row>
                    <xdr:rowOff>47625</xdr:rowOff>
                  </to>
                </anchor>
              </controlPr>
            </control>
          </mc:Choice>
        </mc:AlternateContent>
        <mc:AlternateContent xmlns:mc="http://schemas.openxmlformats.org/markup-compatibility/2006">
          <mc:Choice Requires="x14">
            <control shapeId="1077" r:id="rId53" name="Check Box 53">
              <controlPr defaultSize="0" autoFill="0" autoLine="0" autoPict="0">
                <anchor moveWithCells="1">
                  <from>
                    <xdr:col>11</xdr:col>
                    <xdr:colOff>9525</xdr:colOff>
                    <xdr:row>230</xdr:row>
                    <xdr:rowOff>133350</xdr:rowOff>
                  </from>
                  <to>
                    <xdr:col>12</xdr:col>
                    <xdr:colOff>66675</xdr:colOff>
                    <xdr:row>233</xdr:row>
                    <xdr:rowOff>47625</xdr:rowOff>
                  </to>
                </anchor>
              </controlPr>
            </control>
          </mc:Choice>
        </mc:AlternateContent>
        <mc:AlternateContent xmlns:mc="http://schemas.openxmlformats.org/markup-compatibility/2006">
          <mc:Choice Requires="x14">
            <control shapeId="1078" r:id="rId54" name="Check Box 54">
              <controlPr defaultSize="0" autoFill="0" autoLine="0" autoPict="0">
                <anchor moveWithCells="1">
                  <from>
                    <xdr:col>5</xdr:col>
                    <xdr:colOff>19050</xdr:colOff>
                    <xdr:row>242</xdr:row>
                    <xdr:rowOff>9525</xdr:rowOff>
                  </from>
                  <to>
                    <xdr:col>6</xdr:col>
                    <xdr:colOff>76200</xdr:colOff>
                    <xdr:row>242</xdr:row>
                    <xdr:rowOff>228600</xdr:rowOff>
                  </to>
                </anchor>
              </controlPr>
            </control>
          </mc:Choice>
        </mc:AlternateContent>
        <mc:AlternateContent xmlns:mc="http://schemas.openxmlformats.org/markup-compatibility/2006">
          <mc:Choice Requires="x14">
            <control shapeId="1079" r:id="rId55" name="Check Box 55">
              <controlPr defaultSize="0" autoFill="0" autoLine="0" autoPict="0">
                <anchor moveWithCells="1">
                  <from>
                    <xdr:col>8</xdr:col>
                    <xdr:colOff>19050</xdr:colOff>
                    <xdr:row>242</xdr:row>
                    <xdr:rowOff>9525</xdr:rowOff>
                  </from>
                  <to>
                    <xdr:col>9</xdr:col>
                    <xdr:colOff>76200</xdr:colOff>
                    <xdr:row>242</xdr:row>
                    <xdr:rowOff>228600</xdr:rowOff>
                  </to>
                </anchor>
              </controlPr>
            </control>
          </mc:Choice>
        </mc:AlternateContent>
        <mc:AlternateContent xmlns:mc="http://schemas.openxmlformats.org/markup-compatibility/2006">
          <mc:Choice Requires="x14">
            <control shapeId="1080" r:id="rId56" name="Check Box 56">
              <controlPr defaultSize="0" autoFill="0" autoLine="0" autoPict="0">
                <anchor moveWithCells="1">
                  <from>
                    <xdr:col>11</xdr:col>
                    <xdr:colOff>19050</xdr:colOff>
                    <xdr:row>242</xdr:row>
                    <xdr:rowOff>9525</xdr:rowOff>
                  </from>
                  <to>
                    <xdr:col>12</xdr:col>
                    <xdr:colOff>76200</xdr:colOff>
                    <xdr:row>242</xdr:row>
                    <xdr:rowOff>228600</xdr:rowOff>
                  </to>
                </anchor>
              </controlPr>
            </control>
          </mc:Choice>
        </mc:AlternateContent>
        <mc:AlternateContent xmlns:mc="http://schemas.openxmlformats.org/markup-compatibility/2006">
          <mc:Choice Requires="x14">
            <control shapeId="1081" r:id="rId57" name="Check Box 57">
              <controlPr defaultSize="0" autoFill="0" autoLine="0" autoPict="0">
                <anchor moveWithCells="1">
                  <from>
                    <xdr:col>5</xdr:col>
                    <xdr:colOff>19050</xdr:colOff>
                    <xdr:row>252</xdr:row>
                    <xdr:rowOff>133350</xdr:rowOff>
                  </from>
                  <to>
                    <xdr:col>6</xdr:col>
                    <xdr:colOff>76200</xdr:colOff>
                    <xdr:row>255</xdr:row>
                    <xdr:rowOff>47625</xdr:rowOff>
                  </to>
                </anchor>
              </controlPr>
            </control>
          </mc:Choice>
        </mc:AlternateContent>
        <mc:AlternateContent xmlns:mc="http://schemas.openxmlformats.org/markup-compatibility/2006">
          <mc:Choice Requires="x14">
            <control shapeId="1082" r:id="rId58" name="Check Box 58">
              <controlPr defaultSize="0" autoFill="0" autoLine="0" autoPict="0">
                <anchor moveWithCells="1">
                  <from>
                    <xdr:col>8</xdr:col>
                    <xdr:colOff>19050</xdr:colOff>
                    <xdr:row>252</xdr:row>
                    <xdr:rowOff>133350</xdr:rowOff>
                  </from>
                  <to>
                    <xdr:col>9</xdr:col>
                    <xdr:colOff>76200</xdr:colOff>
                    <xdr:row>255</xdr:row>
                    <xdr:rowOff>47625</xdr:rowOff>
                  </to>
                </anchor>
              </controlPr>
            </control>
          </mc:Choice>
        </mc:AlternateContent>
        <mc:AlternateContent xmlns:mc="http://schemas.openxmlformats.org/markup-compatibility/2006">
          <mc:Choice Requires="x14">
            <control shapeId="1083" r:id="rId59" name="Check Box 59">
              <controlPr defaultSize="0" autoFill="0" autoLine="0" autoPict="0">
                <anchor moveWithCells="1">
                  <from>
                    <xdr:col>11</xdr:col>
                    <xdr:colOff>19050</xdr:colOff>
                    <xdr:row>252</xdr:row>
                    <xdr:rowOff>133350</xdr:rowOff>
                  </from>
                  <to>
                    <xdr:col>12</xdr:col>
                    <xdr:colOff>76200</xdr:colOff>
                    <xdr:row>255</xdr:row>
                    <xdr:rowOff>47625</xdr:rowOff>
                  </to>
                </anchor>
              </controlPr>
            </control>
          </mc:Choice>
        </mc:AlternateContent>
        <mc:AlternateContent xmlns:mc="http://schemas.openxmlformats.org/markup-compatibility/2006">
          <mc:Choice Requires="x14">
            <control shapeId="1084" r:id="rId60" name="Check Box 60">
              <controlPr defaultSize="0" autoFill="0" autoLine="0" autoPict="0">
                <anchor moveWithCells="1">
                  <from>
                    <xdr:col>5</xdr:col>
                    <xdr:colOff>47625</xdr:colOff>
                    <xdr:row>264</xdr:row>
                    <xdr:rowOff>38100</xdr:rowOff>
                  </from>
                  <to>
                    <xdr:col>6</xdr:col>
                    <xdr:colOff>104775</xdr:colOff>
                    <xdr:row>266</xdr:row>
                    <xdr:rowOff>38100</xdr:rowOff>
                  </to>
                </anchor>
              </controlPr>
            </control>
          </mc:Choice>
        </mc:AlternateContent>
        <mc:AlternateContent xmlns:mc="http://schemas.openxmlformats.org/markup-compatibility/2006">
          <mc:Choice Requires="x14">
            <control shapeId="1085" r:id="rId61" name="Check Box 61">
              <controlPr defaultSize="0" autoFill="0" autoLine="0" autoPict="0">
                <anchor moveWithCells="1">
                  <from>
                    <xdr:col>8</xdr:col>
                    <xdr:colOff>47625</xdr:colOff>
                    <xdr:row>264</xdr:row>
                    <xdr:rowOff>38100</xdr:rowOff>
                  </from>
                  <to>
                    <xdr:col>9</xdr:col>
                    <xdr:colOff>104775</xdr:colOff>
                    <xdr:row>266</xdr:row>
                    <xdr:rowOff>38100</xdr:rowOff>
                  </to>
                </anchor>
              </controlPr>
            </control>
          </mc:Choice>
        </mc:AlternateContent>
        <mc:AlternateContent xmlns:mc="http://schemas.openxmlformats.org/markup-compatibility/2006">
          <mc:Choice Requires="x14">
            <control shapeId="1086" r:id="rId62" name="Check Box 62">
              <controlPr defaultSize="0" autoFill="0" autoLine="0" autoPict="0">
                <anchor moveWithCells="1">
                  <from>
                    <xdr:col>11</xdr:col>
                    <xdr:colOff>57150</xdr:colOff>
                    <xdr:row>264</xdr:row>
                    <xdr:rowOff>38100</xdr:rowOff>
                  </from>
                  <to>
                    <xdr:col>12</xdr:col>
                    <xdr:colOff>114300</xdr:colOff>
                    <xdr:row>266</xdr:row>
                    <xdr:rowOff>38100</xdr:rowOff>
                  </to>
                </anchor>
              </controlPr>
            </control>
          </mc:Choice>
        </mc:AlternateContent>
        <mc:AlternateContent xmlns:mc="http://schemas.openxmlformats.org/markup-compatibility/2006">
          <mc:Choice Requires="x14">
            <control shapeId="1087" r:id="rId63" name="Check Box 63">
              <controlPr defaultSize="0" autoFill="0" autoLine="0" autoPict="0">
                <anchor moveWithCells="1">
                  <from>
                    <xdr:col>5</xdr:col>
                    <xdr:colOff>47625</xdr:colOff>
                    <xdr:row>274</xdr:row>
                    <xdr:rowOff>123825</xdr:rowOff>
                  </from>
                  <to>
                    <xdr:col>6</xdr:col>
                    <xdr:colOff>104775</xdr:colOff>
                    <xdr:row>275</xdr:row>
                    <xdr:rowOff>190500</xdr:rowOff>
                  </to>
                </anchor>
              </controlPr>
            </control>
          </mc:Choice>
        </mc:AlternateContent>
        <mc:AlternateContent xmlns:mc="http://schemas.openxmlformats.org/markup-compatibility/2006">
          <mc:Choice Requires="x14">
            <control shapeId="1088" r:id="rId64" name="Check Box 64">
              <controlPr defaultSize="0" autoFill="0" autoLine="0" autoPict="0">
                <anchor moveWithCells="1">
                  <from>
                    <xdr:col>8</xdr:col>
                    <xdr:colOff>57150</xdr:colOff>
                    <xdr:row>274</xdr:row>
                    <xdr:rowOff>123825</xdr:rowOff>
                  </from>
                  <to>
                    <xdr:col>9</xdr:col>
                    <xdr:colOff>114300</xdr:colOff>
                    <xdr:row>275</xdr:row>
                    <xdr:rowOff>190500</xdr:rowOff>
                  </to>
                </anchor>
              </controlPr>
            </control>
          </mc:Choice>
        </mc:AlternateContent>
        <mc:AlternateContent xmlns:mc="http://schemas.openxmlformats.org/markup-compatibility/2006">
          <mc:Choice Requires="x14">
            <control shapeId="1089" r:id="rId65" name="Check Box 65">
              <controlPr defaultSize="0" autoFill="0" autoLine="0" autoPict="0">
                <anchor moveWithCells="1">
                  <from>
                    <xdr:col>11</xdr:col>
                    <xdr:colOff>66675</xdr:colOff>
                    <xdr:row>274</xdr:row>
                    <xdr:rowOff>123825</xdr:rowOff>
                  </from>
                  <to>
                    <xdr:col>12</xdr:col>
                    <xdr:colOff>123825</xdr:colOff>
                    <xdr:row>275</xdr:row>
                    <xdr:rowOff>190500</xdr:rowOff>
                  </to>
                </anchor>
              </controlPr>
            </control>
          </mc:Choice>
        </mc:AlternateContent>
        <mc:AlternateContent xmlns:mc="http://schemas.openxmlformats.org/markup-compatibility/2006">
          <mc:Choice Requires="x14">
            <control shapeId="1090" r:id="rId66" name="Check Box 66">
              <controlPr defaultSize="0" autoFill="0" autoLine="0" autoPict="0">
                <anchor moveWithCells="1">
                  <from>
                    <xdr:col>5</xdr:col>
                    <xdr:colOff>47625</xdr:colOff>
                    <xdr:row>288</xdr:row>
                    <xdr:rowOff>142875</xdr:rowOff>
                  </from>
                  <to>
                    <xdr:col>6</xdr:col>
                    <xdr:colOff>104775</xdr:colOff>
                    <xdr:row>291</xdr:row>
                    <xdr:rowOff>57150</xdr:rowOff>
                  </to>
                </anchor>
              </controlPr>
            </control>
          </mc:Choice>
        </mc:AlternateContent>
        <mc:AlternateContent xmlns:mc="http://schemas.openxmlformats.org/markup-compatibility/2006">
          <mc:Choice Requires="x14">
            <control shapeId="1091" r:id="rId67" name="Check Box 67">
              <controlPr defaultSize="0" autoFill="0" autoLine="0" autoPict="0">
                <anchor moveWithCells="1">
                  <from>
                    <xdr:col>8</xdr:col>
                    <xdr:colOff>47625</xdr:colOff>
                    <xdr:row>289</xdr:row>
                    <xdr:rowOff>9525</xdr:rowOff>
                  </from>
                  <to>
                    <xdr:col>9</xdr:col>
                    <xdr:colOff>104775</xdr:colOff>
                    <xdr:row>291</xdr:row>
                    <xdr:rowOff>76200</xdr:rowOff>
                  </to>
                </anchor>
              </controlPr>
            </control>
          </mc:Choice>
        </mc:AlternateContent>
        <mc:AlternateContent xmlns:mc="http://schemas.openxmlformats.org/markup-compatibility/2006">
          <mc:Choice Requires="x14">
            <control shapeId="1092" r:id="rId68" name="Check Box 68">
              <controlPr defaultSize="0" autoFill="0" autoLine="0" autoPict="0">
                <anchor moveWithCells="1">
                  <from>
                    <xdr:col>11</xdr:col>
                    <xdr:colOff>66675</xdr:colOff>
                    <xdr:row>288</xdr:row>
                    <xdr:rowOff>142875</xdr:rowOff>
                  </from>
                  <to>
                    <xdr:col>12</xdr:col>
                    <xdr:colOff>123825</xdr:colOff>
                    <xdr:row>291</xdr:row>
                    <xdr:rowOff>57150</xdr:rowOff>
                  </to>
                </anchor>
              </controlPr>
            </control>
          </mc:Choice>
        </mc:AlternateContent>
        <mc:AlternateContent xmlns:mc="http://schemas.openxmlformats.org/markup-compatibility/2006">
          <mc:Choice Requires="x14">
            <control shapeId="1093" r:id="rId69" name="Check Box 69">
              <controlPr defaultSize="0" autoFill="0" autoLine="0" autoPict="0">
                <anchor moveWithCells="1">
                  <from>
                    <xdr:col>5</xdr:col>
                    <xdr:colOff>66675</xdr:colOff>
                    <xdr:row>300</xdr:row>
                    <xdr:rowOff>0</xdr:rowOff>
                  </from>
                  <to>
                    <xdr:col>6</xdr:col>
                    <xdr:colOff>123825</xdr:colOff>
                    <xdr:row>302</xdr:row>
                    <xdr:rowOff>38100</xdr:rowOff>
                  </to>
                </anchor>
              </controlPr>
            </control>
          </mc:Choice>
        </mc:AlternateContent>
        <mc:AlternateContent xmlns:mc="http://schemas.openxmlformats.org/markup-compatibility/2006">
          <mc:Choice Requires="x14">
            <control shapeId="1094" r:id="rId70" name="Check Box 70">
              <controlPr defaultSize="0" autoFill="0" autoLine="0" autoPict="0">
                <anchor moveWithCells="1">
                  <from>
                    <xdr:col>8</xdr:col>
                    <xdr:colOff>66675</xdr:colOff>
                    <xdr:row>300</xdr:row>
                    <xdr:rowOff>0</xdr:rowOff>
                  </from>
                  <to>
                    <xdr:col>9</xdr:col>
                    <xdr:colOff>123825</xdr:colOff>
                    <xdr:row>302</xdr:row>
                    <xdr:rowOff>38100</xdr:rowOff>
                  </to>
                </anchor>
              </controlPr>
            </control>
          </mc:Choice>
        </mc:AlternateContent>
        <mc:AlternateContent xmlns:mc="http://schemas.openxmlformats.org/markup-compatibility/2006">
          <mc:Choice Requires="x14">
            <control shapeId="1095" r:id="rId71" name="Check Box 71">
              <controlPr defaultSize="0" autoFill="0" autoLine="0" autoPict="0">
                <anchor moveWithCells="1">
                  <from>
                    <xdr:col>11</xdr:col>
                    <xdr:colOff>76200</xdr:colOff>
                    <xdr:row>300</xdr:row>
                    <xdr:rowOff>0</xdr:rowOff>
                  </from>
                  <to>
                    <xdr:col>12</xdr:col>
                    <xdr:colOff>133350</xdr:colOff>
                    <xdr:row>302</xdr:row>
                    <xdr:rowOff>38100</xdr:rowOff>
                  </to>
                </anchor>
              </controlPr>
            </control>
          </mc:Choice>
        </mc:AlternateContent>
        <mc:AlternateContent xmlns:mc="http://schemas.openxmlformats.org/markup-compatibility/2006">
          <mc:Choice Requires="x14">
            <control shapeId="1096" r:id="rId72" name="Check Box 72">
              <controlPr defaultSize="0" autoFill="0" autoLine="0" autoPict="0">
                <anchor moveWithCells="1">
                  <from>
                    <xdr:col>5</xdr:col>
                    <xdr:colOff>47625</xdr:colOff>
                    <xdr:row>311</xdr:row>
                    <xdr:rowOff>66675</xdr:rowOff>
                  </from>
                  <to>
                    <xdr:col>6</xdr:col>
                    <xdr:colOff>104775</xdr:colOff>
                    <xdr:row>313</xdr:row>
                    <xdr:rowOff>133350</xdr:rowOff>
                  </to>
                </anchor>
              </controlPr>
            </control>
          </mc:Choice>
        </mc:AlternateContent>
        <mc:AlternateContent xmlns:mc="http://schemas.openxmlformats.org/markup-compatibility/2006">
          <mc:Choice Requires="x14">
            <control shapeId="1097" r:id="rId73" name="Check Box 73">
              <controlPr defaultSize="0" autoFill="0" autoLine="0" autoPict="0">
                <anchor moveWithCells="1">
                  <from>
                    <xdr:col>8</xdr:col>
                    <xdr:colOff>47625</xdr:colOff>
                    <xdr:row>311</xdr:row>
                    <xdr:rowOff>66675</xdr:rowOff>
                  </from>
                  <to>
                    <xdr:col>9</xdr:col>
                    <xdr:colOff>104775</xdr:colOff>
                    <xdr:row>313</xdr:row>
                    <xdr:rowOff>133350</xdr:rowOff>
                  </to>
                </anchor>
              </controlPr>
            </control>
          </mc:Choice>
        </mc:AlternateContent>
        <mc:AlternateContent xmlns:mc="http://schemas.openxmlformats.org/markup-compatibility/2006">
          <mc:Choice Requires="x14">
            <control shapeId="1098" r:id="rId74" name="Check Box 74">
              <controlPr defaultSize="0" autoFill="0" autoLine="0" autoPict="0">
                <anchor moveWithCells="1">
                  <from>
                    <xdr:col>11</xdr:col>
                    <xdr:colOff>57150</xdr:colOff>
                    <xdr:row>311</xdr:row>
                    <xdr:rowOff>66675</xdr:rowOff>
                  </from>
                  <to>
                    <xdr:col>12</xdr:col>
                    <xdr:colOff>114300</xdr:colOff>
                    <xdr:row>313</xdr:row>
                    <xdr:rowOff>133350</xdr:rowOff>
                  </to>
                </anchor>
              </controlPr>
            </control>
          </mc:Choice>
        </mc:AlternateContent>
        <mc:AlternateContent xmlns:mc="http://schemas.openxmlformats.org/markup-compatibility/2006">
          <mc:Choice Requires="x14">
            <control shapeId="1099" r:id="rId75" name="Check Box 75">
              <controlPr defaultSize="0" autoFill="0" autoLine="0" autoPict="0">
                <anchor moveWithCells="1">
                  <from>
                    <xdr:col>5</xdr:col>
                    <xdr:colOff>47625</xdr:colOff>
                    <xdr:row>321</xdr:row>
                    <xdr:rowOff>123825</xdr:rowOff>
                  </from>
                  <to>
                    <xdr:col>6</xdr:col>
                    <xdr:colOff>104775</xdr:colOff>
                    <xdr:row>322</xdr:row>
                    <xdr:rowOff>190500</xdr:rowOff>
                  </to>
                </anchor>
              </controlPr>
            </control>
          </mc:Choice>
        </mc:AlternateContent>
        <mc:AlternateContent xmlns:mc="http://schemas.openxmlformats.org/markup-compatibility/2006">
          <mc:Choice Requires="x14">
            <control shapeId="1100" r:id="rId76" name="Check Box 76">
              <controlPr defaultSize="0" autoFill="0" autoLine="0" autoPict="0">
                <anchor moveWithCells="1">
                  <from>
                    <xdr:col>8</xdr:col>
                    <xdr:colOff>47625</xdr:colOff>
                    <xdr:row>321</xdr:row>
                    <xdr:rowOff>123825</xdr:rowOff>
                  </from>
                  <to>
                    <xdr:col>9</xdr:col>
                    <xdr:colOff>104775</xdr:colOff>
                    <xdr:row>322</xdr:row>
                    <xdr:rowOff>190500</xdr:rowOff>
                  </to>
                </anchor>
              </controlPr>
            </control>
          </mc:Choice>
        </mc:AlternateContent>
        <mc:AlternateContent xmlns:mc="http://schemas.openxmlformats.org/markup-compatibility/2006">
          <mc:Choice Requires="x14">
            <control shapeId="1101" r:id="rId77" name="Check Box 77">
              <controlPr defaultSize="0" autoFill="0" autoLine="0" autoPict="0">
                <anchor moveWithCells="1">
                  <from>
                    <xdr:col>11</xdr:col>
                    <xdr:colOff>57150</xdr:colOff>
                    <xdr:row>321</xdr:row>
                    <xdr:rowOff>123825</xdr:rowOff>
                  </from>
                  <to>
                    <xdr:col>12</xdr:col>
                    <xdr:colOff>114300</xdr:colOff>
                    <xdr:row>322</xdr:row>
                    <xdr:rowOff>190500</xdr:rowOff>
                  </to>
                </anchor>
              </controlPr>
            </control>
          </mc:Choice>
        </mc:AlternateContent>
        <mc:AlternateContent xmlns:mc="http://schemas.openxmlformats.org/markup-compatibility/2006">
          <mc:Choice Requires="x14">
            <control shapeId="1102" r:id="rId78" name="Check Box 78">
              <controlPr defaultSize="0" autoFill="0" autoLine="0" autoPict="0">
                <anchor moveWithCells="1">
                  <from>
                    <xdr:col>1</xdr:col>
                    <xdr:colOff>85725</xdr:colOff>
                    <xdr:row>349</xdr:row>
                    <xdr:rowOff>123825</xdr:rowOff>
                  </from>
                  <to>
                    <xdr:col>1</xdr:col>
                    <xdr:colOff>390525</xdr:colOff>
                    <xdr:row>350</xdr:row>
                    <xdr:rowOff>190500</xdr:rowOff>
                  </to>
                </anchor>
              </controlPr>
            </control>
          </mc:Choice>
        </mc:AlternateContent>
        <mc:AlternateContent xmlns:mc="http://schemas.openxmlformats.org/markup-compatibility/2006">
          <mc:Choice Requires="x14">
            <control shapeId="1104" r:id="rId79" name="Check Box 80">
              <controlPr defaultSize="0" autoFill="0" autoLine="0" autoPict="0">
                <anchor moveWithCells="1">
                  <from>
                    <xdr:col>7</xdr:col>
                    <xdr:colOff>76200</xdr:colOff>
                    <xdr:row>349</xdr:row>
                    <xdr:rowOff>123825</xdr:rowOff>
                  </from>
                  <to>
                    <xdr:col>7</xdr:col>
                    <xdr:colOff>381000</xdr:colOff>
                    <xdr:row>350</xdr:row>
                    <xdr:rowOff>190500</xdr:rowOff>
                  </to>
                </anchor>
              </controlPr>
            </control>
          </mc:Choice>
        </mc:AlternateContent>
        <mc:AlternateContent xmlns:mc="http://schemas.openxmlformats.org/markup-compatibility/2006">
          <mc:Choice Requires="x14">
            <control shapeId="1123" r:id="rId80" name="Check Box 99">
              <controlPr defaultSize="0" autoFill="0" autoLine="0" autoPict="0">
                <anchor moveWithCells="1">
                  <from>
                    <xdr:col>1</xdr:col>
                    <xdr:colOff>85725</xdr:colOff>
                    <xdr:row>352</xdr:row>
                    <xdr:rowOff>142875</xdr:rowOff>
                  </from>
                  <to>
                    <xdr:col>1</xdr:col>
                    <xdr:colOff>390525</xdr:colOff>
                    <xdr:row>353</xdr:row>
                    <xdr:rowOff>209550</xdr:rowOff>
                  </to>
                </anchor>
              </controlPr>
            </control>
          </mc:Choice>
        </mc:AlternateContent>
        <mc:AlternateContent xmlns:mc="http://schemas.openxmlformats.org/markup-compatibility/2006">
          <mc:Choice Requires="x14">
            <control shapeId="1124" r:id="rId81" name="Check Box 100">
              <controlPr defaultSize="0" autoFill="0" autoLine="0" autoPict="0">
                <anchor moveWithCells="1">
                  <from>
                    <xdr:col>7</xdr:col>
                    <xdr:colOff>76200</xdr:colOff>
                    <xdr:row>352</xdr:row>
                    <xdr:rowOff>142875</xdr:rowOff>
                  </from>
                  <to>
                    <xdr:col>7</xdr:col>
                    <xdr:colOff>381000</xdr:colOff>
                    <xdr:row>353</xdr:row>
                    <xdr:rowOff>209550</xdr:rowOff>
                  </to>
                </anchor>
              </controlPr>
            </control>
          </mc:Choice>
        </mc:AlternateContent>
        <mc:AlternateContent xmlns:mc="http://schemas.openxmlformats.org/markup-compatibility/2006">
          <mc:Choice Requires="x14">
            <control shapeId="1136" r:id="rId82" name="Check Box 112">
              <controlPr defaultSize="0" autoFill="0" autoLine="0" autoPict="0">
                <anchor moveWithCells="1">
                  <from>
                    <xdr:col>1</xdr:col>
                    <xdr:colOff>85725</xdr:colOff>
                    <xdr:row>355</xdr:row>
                    <xdr:rowOff>142875</xdr:rowOff>
                  </from>
                  <to>
                    <xdr:col>1</xdr:col>
                    <xdr:colOff>390525</xdr:colOff>
                    <xdr:row>356</xdr:row>
                    <xdr:rowOff>209550</xdr:rowOff>
                  </to>
                </anchor>
              </controlPr>
            </control>
          </mc:Choice>
        </mc:AlternateContent>
        <mc:AlternateContent xmlns:mc="http://schemas.openxmlformats.org/markup-compatibility/2006">
          <mc:Choice Requires="x14">
            <control shapeId="1137" r:id="rId83" name="Check Box 113">
              <controlPr defaultSize="0" autoFill="0" autoLine="0" autoPict="0">
                <anchor moveWithCells="1">
                  <from>
                    <xdr:col>7</xdr:col>
                    <xdr:colOff>76200</xdr:colOff>
                    <xdr:row>355</xdr:row>
                    <xdr:rowOff>142875</xdr:rowOff>
                  </from>
                  <to>
                    <xdr:col>7</xdr:col>
                    <xdr:colOff>381000</xdr:colOff>
                    <xdr:row>356</xdr:row>
                    <xdr:rowOff>209550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Fact-find &amp; budget builder</vt:lpstr>
      <vt:lpstr>'Fact-find &amp; budget builder'!Print_Area</vt:lpstr>
    </vt:vector>
  </TitlesOfParts>
  <Company>CMD Design Ltd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Denny</dc:creator>
  <cp:lastModifiedBy>Chris Denny</cp:lastModifiedBy>
  <cp:lastPrinted>2017-05-24T12:55:22Z</cp:lastPrinted>
  <dcterms:created xsi:type="dcterms:W3CDTF">2017-05-04T08:14:26Z</dcterms:created>
  <dcterms:modified xsi:type="dcterms:W3CDTF">2022-08-03T11:20:02Z</dcterms:modified>
</cp:coreProperties>
</file>